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chompoonut\IDP 2-65\"/>
    </mc:Choice>
  </mc:AlternateContent>
  <xr:revisionPtr revIDLastSave="0" documentId="13_ncr:1_{2F4EDAE0-5A6B-4BF1-B1A2-4D405203DC8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เก็บข้อมูลHRD!$A$6:$M$93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เก็บข้อมูลHRD!$A$1:$M$93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8" i="2" a="1"/>
  <c r="F8" i="2" s="1"/>
  <c r="D9" i="2" a="1"/>
  <c r="D9" i="2" s="1"/>
  <c r="D8" i="2" a="1"/>
  <c r="D8" i="2" s="1"/>
  <c r="J10" i="2" a="1"/>
  <c r="J10" i="2" s="1"/>
  <c r="F4" i="2"/>
  <c r="D4" i="2"/>
  <c r="D10" i="2" l="1" a="1"/>
  <c r="D10" i="2" s="1"/>
  <c r="F10" i="2" a="1"/>
  <c r="F10" i="2" s="1"/>
  <c r="F22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<sst xmlns="http://schemas.openxmlformats.org/spreadsheetml/2006/main" count="890" uniqueCount="286">
  <si>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</si>
  <si>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</si>
  <si>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</si>
  <si>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</si>
  <si>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</si>
  <si>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</si>
  <si>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</si>
  <si>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</si>
  <si>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</si>
  <si>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</si>
  <si>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</si>
  <si>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</si>
  <si>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</si>
  <si>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</si>
  <si>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</si>
  <si>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</si>
  <si>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</si>
  <si>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</si>
  <si>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</si>
  <si>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</si>
  <si>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</si>
  <si>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</si>
  <si>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</si>
  <si>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</si>
  <si>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</si>
  <si>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</si>
  <si>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</si>
  <si>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</si>
  <si>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</si>
  <si>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</si>
  <si>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</si>
  <si>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</si>
  <si>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</si>
  <si>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</si>
  <si>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</si>
  <si>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</si>
  <si>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</si>
  <si>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</si>
  <si>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</si>
  <si>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</si>
  <si>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</si>
  <si>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</si>
  <si>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</si>
  <si>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</si>
  <si>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</si>
  <si>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</si>
  <si>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</si>
  <si>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</si>
  <si>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</si>
  <si>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</si>
  <si>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</si>
  <si>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</si>
  <si>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</si>
  <si>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</si>
  <si>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</si>
  <si>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</si>
  <si>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</si>
  <si>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</si>
  <si>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</si>
  <si>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</si>
  <si>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</si>
  <si>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</si>
  <si>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</si>
  <si>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</si>
  <si>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</si>
  <si>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</si>
  <si>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</si>
  <si>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</si>
  <si>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</si>
  <si>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</si>
  <si>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</si>
  <si>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</si>
  <si>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นางสาวรวิวรรณ สุวรรณพันธ์</t>
  </si>
  <si>
    <t>นักทรัพยากรบุคคลชำนาญการพิเศษ</t>
  </si>
  <si>
    <t>เจ้าพนักงานธุรการปฏิบัติงาน</t>
  </si>
  <si>
    <t>นิติกร</t>
  </si>
  <si>
    <t>มี</t>
  </si>
  <si>
    <t>นางสาวบุญศรี ทองผ่องสวัสดิ์</t>
  </si>
  <si>
    <t>นักทรัพยากรบุคคลชำนาญการ</t>
  </si>
  <si>
    <t>นางอรเยาว์ รักสนอง</t>
  </si>
  <si>
    <t>เจ้าพนักงานธุรการชำนาญงาน</t>
  </si>
  <si>
    <t>นายเลอสรร ศิริปาลกะ</t>
  </si>
  <si>
    <t>นักทรัพยากรบุคคลปฏิบัติการ</t>
  </si>
  <si>
    <t>นางสาวธัญนันท์ สินชัย</t>
  </si>
  <si>
    <t>นางสาวภารวี โพธิ์งาม</t>
  </si>
  <si>
    <t>เจ้าหน้าที่ระบบงานคอมพิวเตอร์</t>
  </si>
  <si>
    <t>นักจัดการงานทั่วไป</t>
  </si>
  <si>
    <t>นายสิรภพ เดชพันธุ์</t>
  </si>
  <si>
    <t>นายอนุรักษ์ จันทร์พลงาม</t>
  </si>
  <si>
    <t>นางสาวแพรวพราว มายะนันท์</t>
  </si>
  <si>
    <t>นางสาวพัชรินทร์ สุขนุ่ม</t>
  </si>
  <si>
    <t>เจ้าพนักงานธุรการ</t>
  </si>
  <si>
    <t>นางสาวพอตา ทองดารา</t>
  </si>
  <si>
    <t>นางสาวคณิฏฐานันท์ ปิจจวงค์</t>
  </si>
  <si>
    <t>นางสาวสุฤดี วรรณศิลปิน</t>
  </si>
  <si>
    <t>นางสาวชื่นกมล มงคลศิลป์</t>
  </si>
  <si>
    <t>นายรณชัย มิตา</t>
  </si>
  <si>
    <t>นางสาวปาณิสรา จันทร์นาค</t>
  </si>
  <si>
    <t>นางสาวปาริชาต เพชรบุรีภักดี</t>
  </si>
  <si>
    <t>นางสาวปิยาภัสร์ พรมมา</t>
  </si>
  <si>
    <t>นายกฤชฐา นาควิจิตร</t>
  </si>
  <si>
    <t>นิติกรชำนาญการพิเศษ</t>
  </si>
  <si>
    <t>นิติกรปฏิบัติการ</t>
  </si>
  <si>
    <t>นางสาวจารุภัทร ขวัญเยื้อง</t>
  </si>
  <si>
    <t>นางสาวกนกพร รุ่งฟ้า</t>
  </si>
  <si>
    <t>นางจิรัชญา รุ่งเรือง</t>
  </si>
  <si>
    <t>เจ้าพนักงานธุรการอาวุโส</t>
  </si>
  <si>
    <t>e-Learning</t>
  </si>
  <si>
    <t>การใช้เทคโนโลยี</t>
  </si>
  <si>
    <t>นางสาวพัชนินทร์ เดชพันธุ์</t>
  </si>
  <si>
    <t>นักจัดการงานทั่วไปปฏิบัติการ</t>
  </si>
  <si>
    <t>นางสาวสุชาวดี นุ้ยเพชร</t>
  </si>
  <si>
    <t>นายนัฐพงศ์ ประคำทอง</t>
  </si>
  <si>
    <t xml:space="preserve">นักจัดการงานทั่วไป   </t>
  </si>
  <si>
    <t xml:space="preserve">นักทรัพยากรบุคคลปฏิบัติการ </t>
  </si>
  <si>
    <t>นางสาวธัญวลัย ศิลาคำ</t>
  </si>
  <si>
    <t>นางศศิธร จารุพงศกร</t>
  </si>
  <si>
    <t>นางสาวนราพรรณ พันธุ์ฤทธิ์</t>
  </si>
  <si>
    <t>นางสาวกิติมา อัจฉริยมาศ</t>
  </si>
  <si>
    <t>นายชานน พึงรำพรรณ</t>
  </si>
  <si>
    <t>นักทรัพยากรบุคคล</t>
  </si>
  <si>
    <t>นางสาวปริพัตทร์ วงค์ธิมา</t>
  </si>
  <si>
    <t>นายนฤชา แก้วอุดวัชระ</t>
  </si>
  <si>
    <t>นายอัครพงษ์ อินทรศักดิ์</t>
  </si>
  <si>
    <t>นางสาวทันยา สุขเหมือน</t>
  </si>
  <si>
    <t>นางสาวมัทนา นัยเจริญ</t>
  </si>
  <si>
    <t>นางทัศนีย์ ภูเขาทอง</t>
  </si>
  <si>
    <t>นางสาวปรารถนา พลายมาศ</t>
  </si>
  <si>
    <t>นางสาวสุวิมล สว่างวงษ์</t>
  </si>
  <si>
    <t>นางสาวสุวดี พุมดวง</t>
  </si>
  <si>
    <t>นางสาวเกษสุดา โสรัตน์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</si>
  <si>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</si>
  <si>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</si>
  <si>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</si>
  <si>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</si>
  <si>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</si>
  <si>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</si>
  <si>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นางสาวอุษณีย์ ฉลองเกียรติกุล</t>
  </si>
  <si>
    <t>นางสาวทิพเนตร พานโคตร</t>
  </si>
  <si>
    <t>นางสาวชุติมา ม่วงไหมทอง</t>
  </si>
  <si>
    <t>นางสาวภัสนันท์ ญาณสูตร</t>
  </si>
  <si>
    <t>นางนวภรณ์ สนศิริ</t>
  </si>
  <si>
    <t>นางปิยะนาถ พุมดวง</t>
  </si>
  <si>
    <t>นางวันเพ็ญ เอกชน</t>
  </si>
  <si>
    <t>นางมัสยา พันหนองโพน</t>
  </si>
  <si>
    <t xml:space="preserve">นางสาวศุภิสรา ประทุมมาศ   </t>
  </si>
  <si>
    <t>นางสาวเสาวคนธ์ สร้อยทอง</t>
  </si>
  <si>
    <t xml:space="preserve">นางสาวพิชามญชุ์ ตั้งอัมพรไพศาล   </t>
  </si>
  <si>
    <t>นายไตรเทพ ณรงค์อินทร์</t>
  </si>
  <si>
    <t xml:space="preserve">                 ชื่อหน่วยงาน   </t>
  </si>
  <si>
    <t>นายปรีชา จัทรณิธานศรี</t>
  </si>
  <si>
    <t>นางสาวกนกวรรณ ห้วยกำปัง</t>
  </si>
  <si>
    <t>นายวิทยา วิทยอภิบาล</t>
  </si>
  <si>
    <t>นางสาวพัชราภรณ์ วงษ์ปิน</t>
  </si>
  <si>
    <t>นางสาวบุษยา แท่นนาค</t>
  </si>
  <si>
    <t>นายช่างเทคนิค</t>
  </si>
  <si>
    <t>นายสุขสันต์ วิเชียรสาร</t>
  </si>
  <si>
    <t>นางสาวสุทัตตา บุญบาง</t>
  </si>
  <si>
    <t>นายธีรยุทธ อาญาเมือง</t>
  </si>
  <si>
    <t>ชมพูนุท</t>
  </si>
  <si>
    <t>19/9/2565</t>
  </si>
  <si>
    <t>กองงานพระราชดำริและกิจกรรมพิเศษ</t>
  </si>
  <si>
    <t>นายเฉลิมพล  บุญเจือ</t>
  </si>
  <si>
    <t>นักวิชาการสัตวบาลชำนาญการพิเศษ</t>
  </si>
  <si>
    <t>1.Digital Literracy</t>
  </si>
  <si>
    <t>2. การเปลี่ยนผ่านสู่องค์กรดิจิทัล (Digital Transformation)</t>
  </si>
  <si>
    <t>TDGA</t>
  </si>
  <si>
    <r>
      <t xml:space="preserve">  </t>
    </r>
    <r>
      <rPr>
        <b/>
        <i/>
        <u/>
        <sz val="18"/>
        <rFont val="TH SarabunPSK"/>
        <family val="2"/>
      </rPr>
      <t>แบบฟอร์มเก็บข้อมูล</t>
    </r>
    <r>
      <rPr>
        <b/>
        <i/>
        <u/>
        <sz val="28"/>
        <color theme="4"/>
        <rFont val="TH SarabunPSK"/>
        <family val="2"/>
      </rPr>
      <t>ผล</t>
    </r>
    <r>
      <rPr>
        <b/>
        <i/>
        <u/>
        <sz val="18"/>
        <rFont val="TH SarabunPSK"/>
        <family val="2"/>
      </rPr>
      <t>การพัฒนาบุคลากรกรมปศุสัตว์รายหน่วยงาน</t>
    </r>
  </si>
  <si>
    <t>นางสาวกาญจนา  ธรรมรัตน์</t>
  </si>
  <si>
    <t>1.การใช้เครื่องมือดิจิทัลเพื่อการทำงานภาครัฐ (Essential Digital Tools for workplace) PDGA</t>
  </si>
  <si>
    <t>2. การบริหารจัดการโครงการด้วยอไจล์ Agile Project Management</t>
  </si>
  <si>
    <r>
      <t>จำนวน</t>
    </r>
    <r>
      <rPr>
        <b/>
        <u/>
        <sz val="16"/>
        <color theme="1"/>
        <rFont val="TH SarabunPSK"/>
        <family val="2"/>
      </rPr>
      <t>พนักงานราชการ</t>
    </r>
    <r>
      <rPr>
        <b/>
        <sz val="16"/>
        <color theme="1"/>
        <rFont val="TH SarabunPSK"/>
        <family val="2"/>
      </rPr>
      <t>ทั้งหมด
ในหน่วยงาน (คน)</t>
    </r>
  </si>
  <si>
    <t>ก.ย.2565</t>
  </si>
  <si>
    <t>นางสาวสุรีย์รัตน์ สืบสุนทร</t>
  </si>
  <si>
    <t>นักวิชาการสัตวบาลชำนาญการ</t>
  </si>
  <si>
    <t>1. เทคนิคการสร้างและการนำเสนอข้อมู (Data Visualization) เพื่อการทำงานของภาครัฐ TDGA</t>
  </si>
  <si>
    <t>2. เทคนิคการวิจัยเชิงปฏิบัติการแบบมีส่วนร่วมภาคสนาม (วช)</t>
  </si>
  <si>
    <t>วช</t>
  </si>
  <si>
    <t>พ.ค.2565</t>
  </si>
  <si>
    <t>นางสาวศลญา  คอนสลัด</t>
  </si>
  <si>
    <t>1. ภาษาอังกฤษเพื่อการทำงาน(การสนทนาในสถานการณ์ต่างๆ)</t>
  </si>
  <si>
    <t>2. Tools สำหรับการฝึกอบรมออนไลน์</t>
  </si>
  <si>
    <t>กพ.</t>
  </si>
  <si>
    <t>ว่าที่ ร.ต.สมยศ ชุนเกษา</t>
  </si>
  <si>
    <t>1. การใช้ Microsoft excel เพื่อการบริหารข้อมูล</t>
  </si>
  <si>
    <t>2. Microsoft office Powerpoint 2016</t>
  </si>
  <si>
    <t>นางสาวมนทกานติ์  กันแก้ว</t>
  </si>
  <si>
    <t>1.ความรู้พื้นฐานเพื่อการวิเคราะห์ข้อมูลสำหรับข้าราชการและบุคลากรภาครัฐทุกระดับ DGA</t>
  </si>
  <si>
    <t>2. การบริหารโครงการ</t>
  </si>
  <si>
    <t>ก.ค.2565</t>
  </si>
  <si>
    <t>สพร.</t>
  </si>
  <si>
    <t>นางสาวนฤมล อรุณธีร์กิจ</t>
  </si>
  <si>
    <t>นักวิชาการสัตวบาลปฏิบัติการ</t>
  </si>
  <si>
    <t>1. Microsoft office word 2016 (กพ)</t>
  </si>
  <si>
    <t>2. Microsoft office Powerpoint 2016 (กพ)</t>
  </si>
  <si>
    <t>ส.ค..2565</t>
  </si>
  <si>
    <t>นางสาวพิมพ์ อุดมสม</t>
  </si>
  <si>
    <t>1. ความมั่นคงปลอดภัยบนอินเทอร์เน็ตและการปฏิบัติตนสำหรับข้าราชการยุคดิจิทัล (กพ.)</t>
  </si>
  <si>
    <t>2. กฎหมายคุ้มครองข้อมูลส่วนบุคคลสำหรับผู้ปฏิบัติงานภาครัฐ (PDPA for Government Officer) DGA</t>
  </si>
  <si>
    <t>พ.ค.2566</t>
  </si>
  <si>
    <t>นายปฏิพัทธ์  อุดมสมุทรหิรัญ</t>
  </si>
  <si>
    <t>2. การออกแบบนวัตกรรมบริการ</t>
  </si>
  <si>
    <t>มิ.ย.2565</t>
  </si>
  <si>
    <t>ส.ค.2565</t>
  </si>
  <si>
    <t>นางสาวอิศรา  มหาวงศ์</t>
  </si>
  <si>
    <t>2. ความมั่นคงปลอดภัยทางอินเตอร์เน็ตและปฏิบัติงานภาครัฐ TDGA</t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</si>
  <si>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</si>
  <si>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นางสาวชมพูนุท เรืองฤทธิ์</t>
  </si>
  <si>
    <t>นางนงลักษณ์  บาบู จันดราน</t>
  </si>
  <si>
    <t>นักวิชาการสัตวบาล</t>
  </si>
  <si>
    <t>2. กฎหมายคุ้มครองข้อมูลส่วนบุคคลสำหรับผู้ปฏิบัติงานภาครัฐ (PDPA for Government Officer) TDGA</t>
  </si>
  <si>
    <t>1. กฎหมายคุ้มครองข้อมูลส่วนบุคคลสำหรับผู้ปฏิบัติงานภาครัฐ (PDPA for Government Officer) TDGA</t>
  </si>
  <si>
    <t>2. ความรู้พื้นฐานเพื่อการวิเคราะห์ข้อมูลสำหรับข้าราชการและบุคลากรภาครัฐทุกระดับ TDGA</t>
  </si>
  <si>
    <t>นางสาวณิรวรรณ  คำลือ</t>
  </si>
  <si>
    <t>1. Google Tools เพื่อการพัฒนางาน (กพ.)</t>
  </si>
  <si>
    <t>2. ภาษาอังกฤษเพื่อการทำงานและการสนทนาในสถานการณ์ต่างๆ (กพ.)</t>
  </si>
  <si>
    <t>นายถิรวรรธน์  เพ็งผลวินิจ</t>
  </si>
  <si>
    <t>1. Microsoft office powerpoint 2016</t>
  </si>
  <si>
    <t>นางสาวรัชนี ธนะบริหาร</t>
  </si>
  <si>
    <t>ส.ค.2566</t>
  </si>
  <si>
    <t>นางสาวอุษา จำแนกสาร</t>
  </si>
  <si>
    <t>1. การสร้างความเข้าใจกรอบธรรมาภิบาลข้อมูล (Data Governance Framework Awareness) TDGA</t>
  </si>
  <si>
    <t>นายอังคาร  กัวพู่</t>
  </si>
  <si>
    <t>เจ้าพนักงานสัตวบาล</t>
  </si>
  <si>
    <t>1. การใช้เครื่องมือดิจิทัลเพื่อการทำงานภาครัฐ (Essential Digital Tools for Workplace) TDGA</t>
  </si>
  <si>
    <t>2. การสร้างความเข้าใจกรอบธรรมาภิบาลข้อมูล (Data Governance Framework Awareness) TDGA</t>
  </si>
  <si>
    <t>2. จุดประกายความคิดเพื่อสร้างนวัตกรรม Buiding an Innovation Mindset (TDGA)</t>
  </si>
  <si>
    <t>นางสาวอาทิตยา  เทพแสง</t>
  </si>
  <si>
    <t>นายธนกฤติ  กล่ำเจริญ</t>
  </si>
  <si>
    <t xml:space="preserve">เจ้าพนักงานธุรการ  </t>
  </si>
  <si>
    <t>1.การออกแบบกระบวนการทำงานและสารสนเทศเพื่อปรับปรุงการให้บริการ (กพ)</t>
  </si>
  <si>
    <t>นายชวลิต  แสงสวย</t>
  </si>
  <si>
    <t>พนักงานผู้ช่วยสัตวบาล</t>
  </si>
  <si>
    <t>1. Digitalcode of merit (กพ)</t>
  </si>
  <si>
    <t>2. Microsoft office word 2016 (กพ)</t>
  </si>
  <si>
    <t>มิ.ย.2566</t>
  </si>
  <si>
    <t>นางสาวชนิดาภา  ยอดสง่า</t>
  </si>
  <si>
    <t>นักวิเคราะห์นโยบายและแผน</t>
  </si>
  <si>
    <t>1. พระราชบัญญัติข้อมูลข่าวสารของราชการ</t>
  </si>
  <si>
    <t>2. ความรู้พื้นฐานการบริหารทรัพยากรบุคคล</t>
  </si>
  <si>
    <t>นายศุภชัย  ดีแล้ว</t>
  </si>
  <si>
    <t>นางสาววาสนา  กิ่มเพชร</t>
  </si>
  <si>
    <t>เจ้าหน้าที่ธุรการ</t>
  </si>
  <si>
    <t>นางสาวปนัดฐา ชมจิตร</t>
  </si>
  <si>
    <t>เจ้าหน้าที่การเงินและบัญชี</t>
  </si>
  <si>
    <t>2. Microsoft Power point 2016 (กพ)</t>
  </si>
  <si>
    <t>นางสาวศิริญญา โอสถานนท์</t>
  </si>
  <si>
    <t>Microsoft Power point 2016 (กพ)</t>
  </si>
  <si>
    <t>นางสาวปรียาพร เสนามาตย์</t>
  </si>
  <si>
    <t>1. สาระสำคัญของกฎหมายวิธีปฏิบัติราชการทางการปกครอง (กพ)</t>
  </si>
  <si>
    <t>2.การทำอินโฟกราฟฟิกเพื่อการประชาสัมพันธ์</t>
  </si>
  <si>
    <t>ว่าที่ ร.ต.กิติพงษ์  อุ่นเมือง</t>
  </si>
  <si>
    <t>1.กฎหมายคุ้มครองส่วนบุคคลสำหรับผู้ปฏิบัติงานภาครัฐ</t>
  </si>
  <si>
    <t>2. เทคนิคการสร้างและการนำเสนอข้อมูล (Data Vitualization) เพื่อการทำงานของภาครัฐ</t>
  </si>
  <si>
    <t>นายจิราวัฒน์ อุดคำเที่ยง</t>
  </si>
  <si>
    <t>1. การใช้เครื่องมือดิจิทัลเพื่อการทำงานภาครัฐ</t>
  </si>
  <si>
    <t>นายสมพร นาภูทัศ</t>
  </si>
  <si>
    <t>1. ความเข้าใจและการใช้เทคโนโลยีดิจทัลอย่างมีประสิทธิภาพ</t>
  </si>
  <si>
    <t>2. การออกแบบบริการภาครัฐ</t>
  </si>
  <si>
    <t>นางสาวดรุณี  อุดคำเที่ยง</t>
  </si>
  <si>
    <t>เจ้าหน้าที่บริหารงานทั่วไป</t>
  </si>
  <si>
    <t>นายเมธี  มิ่งแก้ว</t>
  </si>
  <si>
    <t>1. Digital Literracy</t>
  </si>
  <si>
    <t>นางสาววิภาวดี  กุลอัก</t>
  </si>
  <si>
    <t>1. การใช้เทคโนโลยีบล๊อกเซนสำหรับบริการภาครัฐ</t>
  </si>
  <si>
    <t>นายพลากร ศิริมาตย์</t>
  </si>
  <si>
    <t>นางอุมาพร มิ่งแก้ว</t>
  </si>
  <si>
    <t>นายปัญจะ นนทะโคตร</t>
  </si>
  <si>
    <t>1. การออกแบบบริการภาครัฐ</t>
  </si>
  <si>
    <t>2. Digital Literracy</t>
  </si>
  <si>
    <t>นายเนติวุฒิ เชื้อบุญมี</t>
  </si>
  <si>
    <t>1. การใช้เครื่องดิจิทัลเพื่อการทำงานภาครัฐ</t>
  </si>
  <si>
    <t>2. การเปลี่ยนผ่านสู่องค์กรดิจิทัล</t>
  </si>
  <si>
    <t>นายจักรินทร์  ภักมี</t>
  </si>
  <si>
    <t>นายกิตติพงษ์ นนทะการ</t>
  </si>
  <si>
    <t>นายเด่น  ผ่องจิตร์</t>
  </si>
  <si>
    <t>นายทินกร ชัยชนะ</t>
  </si>
  <si>
    <t>นายวิชัย นนทะโคตร</t>
  </si>
  <si>
    <t>นายศรายุทธิ สุทธิ</t>
  </si>
  <si>
    <t>2. การเปลี่ยนผ่านสู่องค์กรดิจิทัลด้วยกระบวนการคิดเชิงออกแบบ</t>
  </si>
  <si>
    <t>นายสุริยันห์ สุทธิ</t>
  </si>
  <si>
    <t>1. การสร้างความตระหนักรู้ความมั่นคงปลอดภัยไซเบอร์</t>
  </si>
  <si>
    <t>นางคำเฟิน คำหยาด</t>
  </si>
  <si>
    <t>นายไพวัน พิมพ์วัน</t>
  </si>
  <si>
    <t>1.ความเข้าใจและการใช้เทคโนโลยีดิจิทัลอย่างมีประสิทธิภาพ</t>
  </si>
  <si>
    <t>2.การเปลี่ยนผ่านสู่องค์กรดิจิทัล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</si>
</sst>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_-;\-* #,##0.00_-;_-* &quot;-&quot;??_-;_-@_-"/>
    <numFmt numFmtId="165" formatCode="[$-1870000]d/m/yy;@"/>
    <numFmt numFmtId="166" formatCode="[$-187041E]d\ mmm\ yy;@"/>
    <numFmt numFmtId="167" formatCode="#,##0_ ;\-#,##0\ "/>
    <numFmt numFmtId="168" formatCode="#,##0.00_ ;\-#,##0.00\ "/>
    <numFmt numFmtId="169" formatCode="&quot;฿&quot;#,##0.00"/>
  </numFmts>
  <fonts count="54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Calibri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4"/>
      <color theme="1"/>
      <name val="TH Sarabun New"/>
      <family val="2"/>
    </font>
    <font>
      <b/>
      <i/>
      <sz val="18"/>
      <name val="TH SarabunPSK"/>
      <family val="2"/>
    </font>
    <font>
      <b/>
      <i/>
      <u/>
      <sz val="18"/>
      <name val="TH SarabunPSK"/>
      <family val="2"/>
    </font>
    <font>
      <b/>
      <i/>
      <u/>
      <sz val="28"/>
      <color theme="4"/>
      <name val="TH SarabunPSK"/>
      <family val="2"/>
    </font>
    <font>
      <b/>
      <u/>
      <sz val="16"/>
      <color rgb="FFFF0000"/>
      <name val="TH SarabunPSK"/>
      <family val="2"/>
    </font>
    <font>
      <sz val="16"/>
      <color theme="1"/>
      <name val="TH Sarabun New"/>
      <family val="2"/>
    </font>
    <font>
      <b/>
      <sz val="14"/>
      <color rgb="FFFF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164" fontId="15" fillId="0" borderId="0" applyFont="0" applyFill="0" applyBorder="0" applyAlignment="0" applyProtection="0"/>
  </cellStyleXfs>
  <cellXfs count="233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164" fontId="1" fillId="2" borderId="0" xfId="1" applyNumberFormat="1" applyFont="1" applyFill="1" applyAlignment="1">
      <alignment horizontal="center"/>
    </xf>
    <xf numFmtId="164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66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65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66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67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67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67" fontId="19" fillId="2" borderId="4" xfId="1" applyNumberFormat="1" applyFont="1" applyFill="1" applyBorder="1" applyAlignment="1">
      <alignment horizontal="center" vertical="center" shrinkToFit="1"/>
    </xf>
    <xf numFmtId="168" fontId="6" fillId="2" borderId="4" xfId="1" applyNumberFormat="1" applyFont="1" applyFill="1" applyBorder="1" applyAlignment="1">
      <alignment horizontal="center" vertical="center" shrinkToFit="1"/>
    </xf>
    <xf numFmtId="168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69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69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164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164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164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66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37" fillId="2" borderId="1" xfId="0" applyNumberFormat="1" applyFont="1" applyFill="1" applyBorder="1" applyAlignment="1" applyProtection="1">
      <alignment horizontal="center" vertical="center" wrapText="1"/>
    </xf>
    <xf numFmtId="0" fontId="37" fillId="2" borderId="4" xfId="0" applyFont="1" applyFill="1" applyBorder="1" applyAlignment="1" applyProtection="1">
      <alignment horizontal="center" vertical="center" wrapText="1" shrinkToFit="1"/>
    </xf>
    <xf numFmtId="165" fontId="2" fillId="2" borderId="2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45" fillId="2" borderId="0" xfId="0" applyFont="1" applyFill="1" applyAlignment="1" applyProtection="1">
      <alignment vertical="center" shrinkToFit="1"/>
    </xf>
    <xf numFmtId="166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69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164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27" fillId="0" borderId="9" xfId="0" applyFont="1" applyBorder="1" applyAlignment="1">
      <alignment vertical="top" shrinkToFit="1"/>
    </xf>
    <xf numFmtId="0" fontId="5" fillId="0" borderId="4" xfId="0" applyFont="1" applyBorder="1" applyAlignment="1" applyProtection="1">
      <alignment vertical="center"/>
      <protection locked="0"/>
    </xf>
    <xf numFmtId="0" fontId="27" fillId="0" borderId="4" xfId="0" applyFont="1" applyBorder="1" applyAlignment="1">
      <alignment vertical="center" shrinkToFit="1"/>
    </xf>
    <xf numFmtId="0" fontId="27" fillId="0" borderId="4" xfId="0" applyFont="1" applyBorder="1"/>
    <xf numFmtId="0" fontId="27" fillId="0" borderId="4" xfId="0" applyFont="1" applyBorder="1" applyAlignment="1">
      <alignment shrinkToFit="1"/>
    </xf>
    <xf numFmtId="0" fontId="27" fillId="0" borderId="4" xfId="0" applyFont="1" applyBorder="1" applyAlignment="1">
      <alignment vertical="top" shrinkToFit="1"/>
    </xf>
    <xf numFmtId="0" fontId="27" fillId="0" borderId="11" xfId="0" applyFont="1" applyBorder="1" applyAlignment="1">
      <alignment vertical="top" shrinkToFit="1"/>
    </xf>
    <xf numFmtId="0" fontId="5" fillId="0" borderId="4" xfId="0" applyFont="1" applyBorder="1" applyAlignment="1">
      <alignment vertical="top" shrinkToFit="1"/>
    </xf>
    <xf numFmtId="0" fontId="24" fillId="0" borderId="4" xfId="0" applyFont="1" applyBorder="1" applyAlignment="1" applyProtection="1">
      <alignment shrinkToFit="1"/>
      <protection locked="0"/>
    </xf>
    <xf numFmtId="0" fontId="7" fillId="2" borderId="0" xfId="0" applyFont="1" applyFill="1" applyAlignment="1" applyProtection="1">
      <alignment horizontal="right" vertical="center" shrinkToFit="1"/>
    </xf>
    <xf numFmtId="0" fontId="5" fillId="0" borderId="5" xfId="1" applyNumberFormat="1" applyFont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1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3" fillId="2" borderId="4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vertical="center" shrinkToFit="1"/>
      <protection locked="0"/>
    </xf>
    <xf numFmtId="0" fontId="6" fillId="0" borderId="0" xfId="0" applyFont="1" applyAlignment="1" applyProtection="1">
      <alignment vertical="center" shrinkToFit="1"/>
      <protection locked="0"/>
    </xf>
    <xf numFmtId="0" fontId="46" fillId="0" borderId="1" xfId="0" applyFont="1" applyFill="1" applyBorder="1" applyAlignment="1" applyProtection="1">
      <alignment horizontal="center" vertical="center" wrapText="1" shrinkToFit="1"/>
      <protection locked="0"/>
    </xf>
    <xf numFmtId="0" fontId="46" fillId="0" borderId="3" xfId="0" applyFont="1" applyFill="1" applyBorder="1" applyAlignment="1" applyProtection="1">
      <alignment horizontal="center" vertical="center" wrapText="1" shrinkToFit="1"/>
      <protection locked="0"/>
    </xf>
    <xf numFmtId="0" fontId="48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45" fillId="2" borderId="0" xfId="0" applyFont="1" applyFill="1" applyAlignment="1" applyProtection="1">
      <alignment horizontal="center" vertical="center" wrapText="1" shrinkToFit="1"/>
    </xf>
    <xf numFmtId="0" fontId="45" fillId="2" borderId="7" xfId="0" applyFont="1" applyFill="1" applyBorder="1" applyAlignment="1" applyProtection="1">
      <alignment horizontal="center" vertical="center" wrapText="1" shrinkToFi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0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6" fillId="5" borderId="2" xfId="0" applyFont="1" applyFill="1" applyBorder="1" applyAlignment="1">
      <alignment horizontal="center" vertical="center" shrinkToFit="1"/>
    </xf>
    <xf numFmtId="0" fontId="36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6" fillId="6" borderId="1" xfId="0" applyFont="1" applyFill="1" applyBorder="1" applyAlignment="1">
      <alignment horizontal="center" vertical="center" shrinkToFit="1"/>
    </xf>
    <xf numFmtId="0" fontId="36" fillId="6" borderId="2" xfId="0" applyFont="1" applyFill="1" applyBorder="1" applyAlignment="1">
      <alignment horizontal="center" vertical="center" shrinkToFit="1"/>
    </xf>
    <xf numFmtId="0" fontId="36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3" fillId="2" borderId="0" xfId="0" applyFont="1" applyFill="1" applyAlignment="1" applyProtection="1">
      <alignment horizontal="center"/>
      <protection locked="0"/>
    </xf>
    <xf numFmtId="0" fontId="5" fillId="3" borderId="4" xfId="0" applyFont="1" applyFill="1" applyBorder="1" applyAlignment="1" applyProtection="1">
      <alignment horizontal="left" vertical="center" shrinkToFit="1"/>
      <protection locked="0"/>
    </xf>
    <xf numFmtId="0" fontId="47" fillId="3" borderId="4" xfId="0" applyFont="1" applyFill="1" applyBorder="1" applyAlignment="1" applyProtection="1">
      <alignment horizontal="left" vertical="center" shrinkToFit="1"/>
      <protection locked="0"/>
    </xf>
    <xf numFmtId="0" fontId="47" fillId="3" borderId="4" xfId="0" applyFont="1" applyFill="1" applyBorder="1" applyAlignment="1" applyProtection="1">
      <alignment vertical="center" shrinkToFit="1"/>
      <protection locked="0"/>
    </xf>
    <xf numFmtId="0" fontId="47" fillId="3" borderId="4" xfId="0" applyFont="1" applyFill="1" applyBorder="1" applyAlignment="1">
      <alignment vertical="center" wrapText="1"/>
    </xf>
    <xf numFmtId="0" fontId="47" fillId="3" borderId="4" xfId="0" applyFont="1" applyFill="1" applyBorder="1" applyAlignment="1">
      <alignment vertical="center"/>
    </xf>
    <xf numFmtId="0" fontId="47" fillId="3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vertical="center" wrapText="1"/>
      <protection locked="0" hidden="1"/>
    </xf>
    <xf numFmtId="0" fontId="47" fillId="3" borderId="4" xfId="0" applyFont="1" applyFill="1" applyBorder="1" applyAlignment="1" applyProtection="1">
      <alignment vertical="center" wrapText="1"/>
      <protection locked="0" hidden="1"/>
    </xf>
    <xf numFmtId="0" fontId="47" fillId="3" borderId="5" xfId="0" applyFont="1" applyFill="1" applyBorder="1" applyAlignment="1" applyProtection="1">
      <alignment vertical="center" shrinkToFit="1"/>
      <protection locked="0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49" fontId="5" fillId="3" borderId="5" xfId="0" applyNumberFormat="1" applyFont="1" applyFill="1" applyBorder="1" applyAlignment="1" applyProtection="1">
      <alignment vertical="center" shrinkToFit="1"/>
      <protection locked="0"/>
    </xf>
    <xf numFmtId="164" fontId="5" fillId="3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3" borderId="5" xfId="0" applyNumberFormat="1" applyFont="1" applyFill="1" applyBorder="1" applyAlignment="1" applyProtection="1">
      <alignment horizontal="center" vertical="center" shrinkToFit="1"/>
      <protection locked="0"/>
    </xf>
    <xf numFmtId="0" fontId="5" fillId="3" borderId="0" xfId="0" applyFont="1" applyFill="1" applyAlignment="1">
      <alignment vertical="center" shrinkToFit="1"/>
    </xf>
    <xf numFmtId="49" fontId="5" fillId="3" borderId="4" xfId="0" applyNumberFormat="1" applyFont="1" applyFill="1" applyBorder="1" applyAlignment="1" applyProtection="1">
      <alignment vertical="center" shrinkToFit="1"/>
      <protection locked="0"/>
    </xf>
    <xf numFmtId="0" fontId="52" fillId="3" borderId="4" xfId="0" applyFont="1" applyFill="1" applyBorder="1" applyAlignment="1">
      <alignment horizontal="left" vertical="center"/>
    </xf>
    <xf numFmtId="0" fontId="52" fillId="3" borderId="4" xfId="0" applyFont="1" applyFill="1" applyBorder="1" applyAlignment="1">
      <alignment horizontal="left" vertical="top" wrapText="1"/>
    </xf>
    <xf numFmtId="0" fontId="47" fillId="3" borderId="4" xfId="0" applyFont="1" applyFill="1" applyBorder="1" applyAlignment="1">
      <alignment horizontal="left" vertical="top" wrapText="1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5" fillId="3" borderId="5" xfId="1" applyNumberFormat="1" applyFont="1" applyFill="1" applyBorder="1" applyAlignment="1" applyProtection="1">
      <alignment horizontal="center" vertical="center" shrinkToFit="1"/>
      <protection locked="0"/>
    </xf>
    <xf numFmtId="0" fontId="47" fillId="3" borderId="4" xfId="0" applyFont="1" applyFill="1" applyBorder="1" applyAlignment="1">
      <alignment horizontal="left" vertical="center"/>
    </xf>
    <xf numFmtId="0" fontId="47" fillId="3" borderId="4" xfId="0" applyFont="1" applyFill="1" applyBorder="1" applyAlignment="1">
      <alignment horizontal="left" vertical="top"/>
    </xf>
    <xf numFmtId="49" fontId="47" fillId="3" borderId="4" xfId="0" applyNumberFormat="1" applyFont="1" applyFill="1" applyBorder="1" applyAlignment="1" applyProtection="1">
      <alignment vertical="center" shrinkToFit="1"/>
      <protection locked="0"/>
    </xf>
    <xf numFmtId="0" fontId="5" fillId="0" borderId="4" xfId="0" applyFont="1" applyBorder="1" applyAlignment="1">
      <alignment vertical="center" shrinkToFit="1"/>
    </xf>
    <xf numFmtId="0" fontId="8" fillId="2" borderId="0" xfId="0" applyFont="1" applyFill="1" applyAlignment="1" applyProtection="1">
      <alignment vertical="top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18" fillId="2" borderId="0" xfId="0" applyNumberFormat="1" applyFont="1" applyFill="1" applyAlignment="1" applyProtection="1">
      <alignment vertical="top"/>
    </xf>
    <xf numFmtId="0" fontId="1" fillId="2" borderId="0" xfId="0" applyNumberFormat="1" applyFont="1" applyFill="1" applyAlignment="1" applyProtection="1">
      <alignment horizontal="center"/>
    </xf>
    <xf numFmtId="0" fontId="5" fillId="2" borderId="0" xfId="0" applyNumberFormat="1" applyFont="1" applyFill="1" applyAlignment="1" applyProtection="1">
      <alignment horizontal="center" vertical="center" shrinkToFi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Alignment="1">
      <alignment vertical="center" shrinkToFit="1"/>
    </xf>
    <xf numFmtId="0" fontId="5" fillId="0" borderId="0" xfId="0" applyNumberFormat="1" applyFont="1" applyAlignment="1" applyProtection="1">
      <alignment horizontal="center" vertical="center" shrinkToFit="1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24709</xdr:rowOff>
    </xdr:from>
    <xdr:to>
      <xdr:col>12</xdr:col>
      <xdr:colOff>361084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3500" y="85323"/>
          <a:ext cx="1281545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r>
            <a:rPr lang="th-TH" sz="1000" b="1" i="0" strike="noStrike" baseline="0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 กกจ.</a:t>
          </a: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25"/>
  <sheetViews>
    <sheetView showGridLines="0" tabSelected="1" topLeftCell="C1" zoomScale="110" zoomScaleNormal="110" zoomScaleSheetLayoutView="90" zoomScalePageLayoutView="120" workbookViewId="0">
      <pane ySplit="6" topLeftCell="A7" activePane="bottomLeft" state="frozen"/>
      <selection pane="bottomLeft" activeCell="J11" sqref="J11"/>
    </sheetView>
  </sheetViews>
  <sheetFormatPr defaultColWidth="9" defaultRowHeight="21.95" customHeight="1"/>
  <cols>
    <col min="1" max="1" width="3.140625" style="80" customWidth="1"/>
    <col min="2" max="2" width="22.42578125" style="81" customWidth="1"/>
    <col min="3" max="3" width="23.140625" style="82" customWidth="1"/>
    <col min="4" max="4" width="12.85546875" style="83" bestFit="1" customWidth="1"/>
    <col min="5" max="5" width="77" style="138" bestFit="1" customWidth="1"/>
    <col min="6" max="6" width="13.5703125" style="82" customWidth="1"/>
    <col min="7" max="7" width="12.42578125" style="82" customWidth="1"/>
    <col min="8" max="8" width="7.42578125" style="80" customWidth="1"/>
    <col min="9" max="9" width="6.85546875" style="82" customWidth="1"/>
    <col min="10" max="10" width="4.85546875" style="232" customWidth="1"/>
    <col min="11" max="11" width="6" style="84" customWidth="1"/>
    <col min="12" max="12" width="5.5703125" style="85" customWidth="1"/>
    <col min="13" max="13" width="5.42578125" style="86" customWidth="1"/>
    <col min="14" max="14" width="7.4257812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225"/>
      <c r="E1" s="132"/>
      <c r="F1" s="54"/>
      <c r="G1" s="54"/>
      <c r="H1" s="54"/>
      <c r="I1" s="54"/>
      <c r="J1" s="227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149</v>
      </c>
      <c r="C2" s="139" t="s">
        <v>161</v>
      </c>
      <c r="D2" s="140"/>
      <c r="E2" s="141" t="s">
        <v>167</v>
      </c>
      <c r="F2" s="141"/>
      <c r="G2" s="141"/>
      <c r="H2" s="141"/>
      <c r="I2" s="141"/>
      <c r="J2" s="141"/>
      <c r="K2" s="141"/>
      <c r="L2" s="141"/>
      <c r="M2" s="141"/>
    </row>
    <row r="3" spans="1:15" s="13" customFormat="1" ht="10.5" customHeight="1">
      <c r="A3" s="55"/>
      <c r="B3" s="57"/>
      <c r="C3" s="57"/>
      <c r="D3" s="57"/>
      <c r="E3" s="133"/>
      <c r="F3" s="58"/>
      <c r="G3" s="58"/>
      <c r="H3" s="58"/>
      <c r="I3" s="58"/>
      <c r="J3" s="228"/>
      <c r="K3" s="59"/>
      <c r="L3" s="58"/>
      <c r="M3" s="60"/>
    </row>
    <row r="4" spans="1:15" s="13" customFormat="1" ht="26.25" customHeight="1">
      <c r="A4" s="61"/>
      <c r="B4" s="144" t="s">
        <v>57</v>
      </c>
      <c r="C4" s="145"/>
      <c r="D4" s="99">
        <v>12</v>
      </c>
      <c r="E4" s="134" t="s">
        <v>171</v>
      </c>
      <c r="F4" s="99">
        <v>34</v>
      </c>
      <c r="G4" s="62" t="s">
        <v>47</v>
      </c>
      <c r="H4" s="115">
        <v>2565</v>
      </c>
      <c r="I4" s="112" t="s">
        <v>69</v>
      </c>
      <c r="J4" s="143" t="s">
        <v>159</v>
      </c>
      <c r="K4" s="143"/>
      <c r="L4" s="113" t="s">
        <v>45</v>
      </c>
      <c r="M4" s="114" t="s">
        <v>160</v>
      </c>
    </row>
    <row r="5" spans="1:15" s="28" customFormat="1" ht="14.25" customHeight="1">
      <c r="A5" s="63"/>
      <c r="B5" s="142"/>
      <c r="C5" s="142"/>
      <c r="D5" s="129"/>
      <c r="E5" s="135"/>
      <c r="F5" s="64"/>
      <c r="G5" s="65"/>
      <c r="H5" s="66"/>
      <c r="I5" s="65"/>
      <c r="J5" s="229"/>
      <c r="K5" s="67"/>
      <c r="L5" s="68"/>
      <c r="M5" s="66"/>
      <c r="N5" s="3"/>
      <c r="O5" s="3"/>
    </row>
    <row r="6" spans="1:15" s="52" customFormat="1" ht="69">
      <c r="A6" s="206" t="s">
        <v>0</v>
      </c>
      <c r="B6" s="206" t="s">
        <v>206</v>
      </c>
      <c r="C6" s="206" t="s">
        <v>1</v>
      </c>
      <c r="D6" s="70" t="s">
        <v>3</v>
      </c>
      <c r="E6" s="136" t="s">
        <v>64</v>
      </c>
      <c r="F6" s="71" t="s">
        <v>4</v>
      </c>
      <c r="G6" s="72" t="s">
        <v>5</v>
      </c>
      <c r="H6" s="69" t="s">
        <v>2</v>
      </c>
      <c r="I6" s="104" t="s">
        <v>43</v>
      </c>
      <c r="J6" s="230" t="s">
        <v>44</v>
      </c>
      <c r="K6" s="102" t="s">
        <v>66</v>
      </c>
      <c r="L6" s="103" t="s">
        <v>50</v>
      </c>
      <c r="M6" s="73" t="s">
        <v>6</v>
      </c>
      <c r="N6" s="14"/>
      <c r="O6" s="1"/>
    </row>
    <row r="7" spans="1:15" ht="21.95" customHeight="1">
      <c r="A7" s="74">
        <v>1</v>
      </c>
      <c r="B7" s="207" t="s">
        <v>162</v>
      </c>
      <c r="C7" s="131" t="s">
        <v>163</v>
      </c>
      <c r="D7" s="78" t="s">
        <v>51</v>
      </c>
      <c r="E7" s="200" t="s">
        <v>164</v>
      </c>
      <c r="F7" s="131" t="s">
        <v>108</v>
      </c>
      <c r="G7" s="131" t="s">
        <v>107</v>
      </c>
      <c r="H7" s="74" t="s">
        <v>166</v>
      </c>
      <c r="I7" s="75" t="s">
        <v>172</v>
      </c>
      <c r="J7" s="130">
        <v>0.3</v>
      </c>
      <c r="K7" s="119">
        <v>0</v>
      </c>
      <c r="L7" s="74" t="s">
        <v>76</v>
      </c>
      <c r="M7" s="77">
        <v>2</v>
      </c>
    </row>
    <row r="8" spans="1:15" ht="21.95" customHeight="1">
      <c r="A8" s="74"/>
      <c r="B8" s="207"/>
      <c r="C8" s="78"/>
      <c r="D8" s="78"/>
      <c r="E8" s="200" t="s">
        <v>165</v>
      </c>
      <c r="F8" s="131" t="s">
        <v>108</v>
      </c>
      <c r="G8" s="131" t="s">
        <v>107</v>
      </c>
      <c r="H8" s="74" t="s">
        <v>166</v>
      </c>
      <c r="I8" s="75" t="s">
        <v>172</v>
      </c>
      <c r="J8" s="130">
        <v>1</v>
      </c>
      <c r="K8" s="119">
        <v>0</v>
      </c>
      <c r="L8" s="74" t="s">
        <v>76</v>
      </c>
      <c r="M8" s="77">
        <v>2</v>
      </c>
    </row>
    <row r="9" spans="1:15" ht="21.95" customHeight="1">
      <c r="A9" s="74">
        <v>2</v>
      </c>
      <c r="B9" s="208" t="s">
        <v>168</v>
      </c>
      <c r="C9" s="202" t="s">
        <v>163</v>
      </c>
      <c r="D9" s="78" t="s">
        <v>51</v>
      </c>
      <c r="E9" s="200" t="s">
        <v>169</v>
      </c>
      <c r="F9" s="131" t="s">
        <v>108</v>
      </c>
      <c r="G9" s="131" t="s">
        <v>107</v>
      </c>
      <c r="H9" s="74" t="s">
        <v>166</v>
      </c>
      <c r="I9" s="75" t="s">
        <v>172</v>
      </c>
      <c r="J9" s="130">
        <v>3.15</v>
      </c>
      <c r="K9" s="119">
        <v>0</v>
      </c>
      <c r="L9" s="74" t="s">
        <v>76</v>
      </c>
      <c r="M9" s="77">
        <v>2</v>
      </c>
    </row>
    <row r="10" spans="1:15" ht="21.95" customHeight="1">
      <c r="A10" s="74"/>
      <c r="B10" s="208"/>
      <c r="C10" s="209"/>
      <c r="D10" s="78"/>
      <c r="E10" s="131" t="s">
        <v>170</v>
      </c>
      <c r="F10" s="131" t="s">
        <v>108</v>
      </c>
      <c r="G10" s="131" t="s">
        <v>107</v>
      </c>
      <c r="H10" s="74" t="s">
        <v>166</v>
      </c>
      <c r="I10" s="75" t="s">
        <v>172</v>
      </c>
      <c r="J10" s="130">
        <v>1.3</v>
      </c>
      <c r="K10" s="119">
        <v>0</v>
      </c>
      <c r="L10" s="74" t="s">
        <v>76</v>
      </c>
      <c r="M10" s="77">
        <v>2</v>
      </c>
    </row>
    <row r="11" spans="1:15" s="214" customFormat="1" ht="21.95" customHeight="1">
      <c r="A11" s="210">
        <v>3</v>
      </c>
      <c r="B11" s="208" t="s">
        <v>173</v>
      </c>
      <c r="C11" s="202" t="s">
        <v>174</v>
      </c>
      <c r="D11" s="131" t="s">
        <v>51</v>
      </c>
      <c r="E11" s="201" t="s">
        <v>175</v>
      </c>
      <c r="F11" s="131" t="s">
        <v>108</v>
      </c>
      <c r="G11" s="131" t="s">
        <v>107</v>
      </c>
      <c r="H11" s="210" t="s">
        <v>166</v>
      </c>
      <c r="I11" s="211" t="s">
        <v>172</v>
      </c>
      <c r="J11" s="220"/>
      <c r="K11" s="212">
        <v>0</v>
      </c>
      <c r="L11" s="210" t="s">
        <v>76</v>
      </c>
      <c r="M11" s="213">
        <v>2</v>
      </c>
    </row>
    <row r="12" spans="1:15" ht="21.95" customHeight="1">
      <c r="A12" s="74"/>
      <c r="B12" s="75"/>
      <c r="C12" s="76"/>
      <c r="D12" s="78"/>
      <c r="E12" s="201" t="s">
        <v>176</v>
      </c>
      <c r="F12" s="131" t="s">
        <v>108</v>
      </c>
      <c r="G12" s="131" t="s">
        <v>107</v>
      </c>
      <c r="H12" s="74" t="s">
        <v>177</v>
      </c>
      <c r="I12" s="75" t="s">
        <v>178</v>
      </c>
      <c r="J12" s="130">
        <v>6</v>
      </c>
      <c r="K12" s="119">
        <v>0</v>
      </c>
      <c r="L12" s="74" t="s">
        <v>76</v>
      </c>
      <c r="M12" s="77">
        <v>2</v>
      </c>
    </row>
    <row r="13" spans="1:15" ht="21.95" customHeight="1">
      <c r="A13" s="74">
        <v>4</v>
      </c>
      <c r="B13" s="208" t="s">
        <v>179</v>
      </c>
      <c r="C13" s="202" t="s">
        <v>174</v>
      </c>
      <c r="D13" s="78" t="s">
        <v>51</v>
      </c>
      <c r="E13" s="201" t="s">
        <v>180</v>
      </c>
      <c r="F13" s="131" t="s">
        <v>108</v>
      </c>
      <c r="G13" s="131" t="s">
        <v>107</v>
      </c>
      <c r="H13" s="74" t="s">
        <v>182</v>
      </c>
      <c r="I13" s="75" t="s">
        <v>172</v>
      </c>
      <c r="J13" s="130">
        <v>2</v>
      </c>
      <c r="K13" s="119">
        <v>0</v>
      </c>
      <c r="L13" s="74" t="s">
        <v>76</v>
      </c>
      <c r="M13" s="77">
        <v>2</v>
      </c>
    </row>
    <row r="14" spans="1:15" ht="21.95" customHeight="1">
      <c r="A14" s="74"/>
      <c r="B14" s="79"/>
      <c r="C14" s="76"/>
      <c r="D14" s="78"/>
      <c r="E14" s="201" t="s">
        <v>181</v>
      </c>
      <c r="F14" s="131" t="s">
        <v>108</v>
      </c>
      <c r="G14" s="131" t="s">
        <v>107</v>
      </c>
      <c r="H14" s="74" t="s">
        <v>182</v>
      </c>
      <c r="I14" s="75" t="s">
        <v>172</v>
      </c>
      <c r="J14" s="130">
        <v>4</v>
      </c>
      <c r="K14" s="119">
        <v>0</v>
      </c>
      <c r="L14" s="74" t="s">
        <v>76</v>
      </c>
      <c r="M14" s="77">
        <v>2</v>
      </c>
    </row>
    <row r="15" spans="1:15" s="214" customFormat="1" ht="21.95" customHeight="1">
      <c r="A15" s="210">
        <v>5</v>
      </c>
      <c r="B15" s="208" t="s">
        <v>183</v>
      </c>
      <c r="C15" s="202" t="s">
        <v>174</v>
      </c>
      <c r="D15" s="131" t="s">
        <v>51</v>
      </c>
      <c r="E15" s="204" t="s">
        <v>184</v>
      </c>
      <c r="F15" s="131" t="s">
        <v>108</v>
      </c>
      <c r="G15" s="131" t="s">
        <v>107</v>
      </c>
      <c r="H15" s="210" t="s">
        <v>182</v>
      </c>
      <c r="I15" s="211" t="s">
        <v>172</v>
      </c>
      <c r="J15" s="220">
        <v>3</v>
      </c>
      <c r="K15" s="212">
        <v>0</v>
      </c>
      <c r="L15" s="210" t="s">
        <v>76</v>
      </c>
      <c r="M15" s="213">
        <v>2</v>
      </c>
    </row>
    <row r="16" spans="1:15" s="214" customFormat="1" ht="21.95" customHeight="1">
      <c r="A16" s="210"/>
      <c r="B16" s="215"/>
      <c r="C16" s="219"/>
      <c r="D16" s="131"/>
      <c r="E16" s="202" t="s">
        <v>185</v>
      </c>
      <c r="F16" s="131" t="s">
        <v>108</v>
      </c>
      <c r="G16" s="131" t="s">
        <v>107</v>
      </c>
      <c r="H16" s="210" t="s">
        <v>182</v>
      </c>
      <c r="I16" s="211" t="s">
        <v>172</v>
      </c>
      <c r="J16" s="220">
        <v>3</v>
      </c>
      <c r="K16" s="212">
        <v>0</v>
      </c>
      <c r="L16" s="210" t="s">
        <v>76</v>
      </c>
      <c r="M16" s="213">
        <v>2</v>
      </c>
    </row>
    <row r="17" spans="1:13" ht="21.95" customHeight="1">
      <c r="A17" s="74">
        <v>6</v>
      </c>
      <c r="B17" s="208" t="s">
        <v>186</v>
      </c>
      <c r="C17" s="202" t="s">
        <v>174</v>
      </c>
      <c r="D17" s="78" t="s">
        <v>51</v>
      </c>
      <c r="E17" s="202" t="s">
        <v>187</v>
      </c>
      <c r="F17" s="131" t="s">
        <v>108</v>
      </c>
      <c r="G17" s="131" t="s">
        <v>107</v>
      </c>
      <c r="H17" s="74" t="s">
        <v>190</v>
      </c>
      <c r="I17" s="75" t="s">
        <v>189</v>
      </c>
      <c r="J17" s="130">
        <v>1</v>
      </c>
      <c r="K17" s="119">
        <v>0</v>
      </c>
      <c r="L17" s="74" t="s">
        <v>76</v>
      </c>
      <c r="M17" s="77">
        <v>2</v>
      </c>
    </row>
    <row r="18" spans="1:13" ht="21.95" customHeight="1">
      <c r="A18" s="74"/>
      <c r="B18" s="106"/>
      <c r="C18" s="78"/>
      <c r="D18" s="78"/>
      <c r="E18" s="202" t="s">
        <v>188</v>
      </c>
      <c r="F18" s="131" t="s">
        <v>108</v>
      </c>
      <c r="G18" s="131" t="s">
        <v>107</v>
      </c>
      <c r="H18" s="74" t="s">
        <v>190</v>
      </c>
      <c r="I18" s="75" t="s">
        <v>172</v>
      </c>
      <c r="J18" s="130">
        <v>1.1499999999999999</v>
      </c>
      <c r="K18" s="119">
        <v>0</v>
      </c>
      <c r="L18" s="74" t="s">
        <v>76</v>
      </c>
      <c r="M18" s="77">
        <v>2</v>
      </c>
    </row>
    <row r="19" spans="1:13" ht="21.95" customHeight="1">
      <c r="A19" s="74">
        <v>7</v>
      </c>
      <c r="B19" s="208" t="s">
        <v>191</v>
      </c>
      <c r="C19" s="202" t="s">
        <v>192</v>
      </c>
      <c r="D19" s="78" t="s">
        <v>51</v>
      </c>
      <c r="E19" s="203" t="s">
        <v>193</v>
      </c>
      <c r="F19" s="131" t="s">
        <v>108</v>
      </c>
      <c r="G19" s="131" t="s">
        <v>107</v>
      </c>
      <c r="H19" s="74" t="s">
        <v>182</v>
      </c>
      <c r="I19" s="75" t="s">
        <v>172</v>
      </c>
      <c r="J19" s="130">
        <v>3</v>
      </c>
      <c r="K19" s="119">
        <v>0</v>
      </c>
      <c r="L19" s="74" t="s">
        <v>76</v>
      </c>
      <c r="M19" s="77">
        <v>2</v>
      </c>
    </row>
    <row r="20" spans="1:13" ht="21.95" customHeight="1">
      <c r="A20" s="74"/>
      <c r="B20" s="106"/>
      <c r="C20" s="107"/>
      <c r="D20" s="78"/>
      <c r="E20" s="202" t="s">
        <v>194</v>
      </c>
      <c r="F20" s="131" t="s">
        <v>108</v>
      </c>
      <c r="G20" s="131" t="s">
        <v>107</v>
      </c>
      <c r="H20" s="74" t="s">
        <v>182</v>
      </c>
      <c r="I20" s="75" t="s">
        <v>195</v>
      </c>
      <c r="J20" s="130">
        <v>3</v>
      </c>
      <c r="K20" s="119">
        <v>0</v>
      </c>
      <c r="L20" s="74" t="s">
        <v>76</v>
      </c>
      <c r="M20" s="77">
        <v>2</v>
      </c>
    </row>
    <row r="21" spans="1:13" ht="21.95" customHeight="1">
      <c r="A21" s="74">
        <v>8</v>
      </c>
      <c r="B21" s="208" t="s">
        <v>196</v>
      </c>
      <c r="C21" s="202" t="s">
        <v>74</v>
      </c>
      <c r="D21" s="78" t="s">
        <v>51</v>
      </c>
      <c r="E21" s="202" t="s">
        <v>197</v>
      </c>
      <c r="F21" s="131" t="s">
        <v>108</v>
      </c>
      <c r="G21" s="131" t="s">
        <v>107</v>
      </c>
      <c r="H21" s="74" t="s">
        <v>182</v>
      </c>
      <c r="I21" s="75" t="s">
        <v>178</v>
      </c>
      <c r="J21" s="130">
        <v>4</v>
      </c>
      <c r="K21" s="119">
        <v>0</v>
      </c>
      <c r="L21" s="74" t="s">
        <v>76</v>
      </c>
      <c r="M21" s="77">
        <v>2</v>
      </c>
    </row>
    <row r="22" spans="1:13" ht="21.95" customHeight="1">
      <c r="A22" s="74"/>
      <c r="B22" s="106"/>
      <c r="C22" s="107"/>
      <c r="D22" s="78"/>
      <c r="E22" s="202" t="s">
        <v>198</v>
      </c>
      <c r="F22" s="131" t="s">
        <v>108</v>
      </c>
      <c r="G22" s="131" t="s">
        <v>107</v>
      </c>
      <c r="H22" s="74" t="s">
        <v>190</v>
      </c>
      <c r="I22" s="75" t="s">
        <v>178</v>
      </c>
      <c r="J22" s="130">
        <v>1.45</v>
      </c>
      <c r="K22" s="119">
        <v>0</v>
      </c>
      <c r="L22" s="74" t="s">
        <v>76</v>
      </c>
      <c r="M22" s="77">
        <v>2</v>
      </c>
    </row>
    <row r="23" spans="1:13" ht="21.95" customHeight="1">
      <c r="A23" s="74">
        <v>9</v>
      </c>
      <c r="B23" s="208" t="s">
        <v>200</v>
      </c>
      <c r="C23" s="202" t="s">
        <v>174</v>
      </c>
      <c r="D23" s="78" t="s">
        <v>51</v>
      </c>
      <c r="E23" s="204" t="s">
        <v>184</v>
      </c>
      <c r="F23" s="131" t="s">
        <v>108</v>
      </c>
      <c r="G23" s="131" t="s">
        <v>107</v>
      </c>
      <c r="H23" s="74" t="s">
        <v>182</v>
      </c>
      <c r="I23" s="75" t="s">
        <v>202</v>
      </c>
      <c r="J23" s="130">
        <v>4</v>
      </c>
      <c r="K23" s="119">
        <v>0</v>
      </c>
      <c r="L23" s="74" t="s">
        <v>76</v>
      </c>
      <c r="M23" s="77">
        <v>2</v>
      </c>
    </row>
    <row r="24" spans="1:13" ht="21.95" customHeight="1">
      <c r="A24" s="74"/>
      <c r="B24" s="79"/>
      <c r="C24" s="78"/>
      <c r="D24" s="78"/>
      <c r="E24" s="205" t="s">
        <v>201</v>
      </c>
      <c r="F24" s="131" t="s">
        <v>108</v>
      </c>
      <c r="G24" s="131" t="s">
        <v>107</v>
      </c>
      <c r="H24" s="74" t="s">
        <v>190</v>
      </c>
      <c r="I24" s="75" t="s">
        <v>203</v>
      </c>
      <c r="J24" s="130">
        <v>1.3</v>
      </c>
      <c r="K24" s="119">
        <v>0</v>
      </c>
      <c r="L24" s="74" t="s">
        <v>76</v>
      </c>
      <c r="M24" s="77">
        <v>2</v>
      </c>
    </row>
    <row r="25" spans="1:13" ht="21.95" customHeight="1">
      <c r="A25" s="74">
        <v>10</v>
      </c>
      <c r="B25" s="208" t="s">
        <v>204</v>
      </c>
      <c r="C25" s="202" t="s">
        <v>192</v>
      </c>
      <c r="D25" s="78" t="s">
        <v>51</v>
      </c>
      <c r="E25" s="204" t="s">
        <v>175</v>
      </c>
      <c r="F25" s="131" t="s">
        <v>108</v>
      </c>
      <c r="G25" s="131" t="s">
        <v>107</v>
      </c>
      <c r="H25" s="74" t="s">
        <v>190</v>
      </c>
      <c r="I25" s="75" t="s">
        <v>202</v>
      </c>
      <c r="J25" s="130">
        <v>1.3</v>
      </c>
      <c r="K25" s="119">
        <v>0</v>
      </c>
      <c r="L25" s="74" t="s">
        <v>76</v>
      </c>
      <c r="M25" s="77">
        <v>2</v>
      </c>
    </row>
    <row r="26" spans="1:13" ht="21.95" customHeight="1">
      <c r="A26" s="74"/>
      <c r="B26" s="79"/>
      <c r="C26" s="78"/>
      <c r="D26" s="78"/>
      <c r="E26" s="204" t="s">
        <v>205</v>
      </c>
      <c r="F26" s="131" t="s">
        <v>108</v>
      </c>
      <c r="G26" s="131" t="s">
        <v>107</v>
      </c>
      <c r="H26" s="74" t="s">
        <v>182</v>
      </c>
      <c r="I26" s="75" t="s">
        <v>202</v>
      </c>
      <c r="J26" s="130">
        <v>4</v>
      </c>
      <c r="K26" s="119">
        <v>0</v>
      </c>
      <c r="L26" s="74" t="s">
        <v>76</v>
      </c>
      <c r="M26" s="77">
        <v>2</v>
      </c>
    </row>
    <row r="27" spans="1:13" ht="21.95" customHeight="1">
      <c r="A27" s="74">
        <v>11</v>
      </c>
      <c r="B27" s="208" t="s">
        <v>207</v>
      </c>
      <c r="C27" s="202" t="s">
        <v>74</v>
      </c>
      <c r="D27" s="78" t="s">
        <v>51</v>
      </c>
      <c r="E27" s="202" t="s">
        <v>197</v>
      </c>
      <c r="F27" s="131" t="s">
        <v>108</v>
      </c>
      <c r="G27" s="131" t="s">
        <v>107</v>
      </c>
      <c r="H27" s="74" t="s">
        <v>182</v>
      </c>
      <c r="I27" s="75" t="s">
        <v>178</v>
      </c>
      <c r="J27" s="130">
        <v>4</v>
      </c>
      <c r="K27" s="119">
        <v>0</v>
      </c>
      <c r="L27" s="74" t="s">
        <v>76</v>
      </c>
      <c r="M27" s="77">
        <v>2</v>
      </c>
    </row>
    <row r="28" spans="1:13" ht="21.95" customHeight="1">
      <c r="A28" s="74"/>
      <c r="B28" s="79"/>
      <c r="C28" s="78"/>
      <c r="D28" s="78"/>
      <c r="E28" s="202" t="s">
        <v>210</v>
      </c>
      <c r="F28" s="131" t="s">
        <v>108</v>
      </c>
      <c r="G28" s="131" t="s">
        <v>107</v>
      </c>
      <c r="H28" s="74" t="s">
        <v>190</v>
      </c>
      <c r="I28" s="75" t="s">
        <v>199</v>
      </c>
      <c r="J28" s="130">
        <v>1.45</v>
      </c>
      <c r="K28" s="119">
        <v>0</v>
      </c>
      <c r="L28" s="74" t="s">
        <v>76</v>
      </c>
      <c r="M28" s="77">
        <v>2</v>
      </c>
    </row>
    <row r="29" spans="1:13" ht="21.95" customHeight="1">
      <c r="A29" s="74">
        <v>12</v>
      </c>
      <c r="B29" s="208" t="s">
        <v>208</v>
      </c>
      <c r="C29" s="202" t="s">
        <v>209</v>
      </c>
      <c r="D29" s="78" t="s">
        <v>62</v>
      </c>
      <c r="E29" s="202" t="s">
        <v>211</v>
      </c>
      <c r="F29" s="131" t="s">
        <v>108</v>
      </c>
      <c r="G29" s="131" t="s">
        <v>107</v>
      </c>
      <c r="H29" s="74" t="s">
        <v>190</v>
      </c>
      <c r="I29" s="75" t="s">
        <v>172</v>
      </c>
      <c r="J29" s="130">
        <v>1.45</v>
      </c>
      <c r="K29" s="119">
        <v>0</v>
      </c>
      <c r="L29" s="74" t="s">
        <v>76</v>
      </c>
      <c r="M29" s="77">
        <v>2</v>
      </c>
    </row>
    <row r="30" spans="1:13" ht="21.95" customHeight="1">
      <c r="A30" s="74"/>
      <c r="B30" s="79"/>
      <c r="C30" s="78"/>
      <c r="D30" s="78"/>
      <c r="E30" s="202" t="s">
        <v>212</v>
      </c>
      <c r="F30" s="131" t="s">
        <v>108</v>
      </c>
      <c r="G30" s="131" t="s">
        <v>107</v>
      </c>
      <c r="H30" s="74" t="s">
        <v>190</v>
      </c>
      <c r="I30" s="75" t="s">
        <v>172</v>
      </c>
      <c r="J30" s="130">
        <v>1</v>
      </c>
      <c r="K30" s="119">
        <v>0</v>
      </c>
      <c r="L30" s="74" t="s">
        <v>76</v>
      </c>
      <c r="M30" s="77">
        <v>2</v>
      </c>
    </row>
    <row r="31" spans="1:13" ht="21.95" customHeight="1">
      <c r="A31" s="74">
        <v>13</v>
      </c>
      <c r="B31" s="208" t="s">
        <v>213</v>
      </c>
      <c r="C31" s="202" t="s">
        <v>209</v>
      </c>
      <c r="D31" s="78" t="s">
        <v>62</v>
      </c>
      <c r="E31" s="202" t="s">
        <v>214</v>
      </c>
      <c r="F31" s="131" t="s">
        <v>108</v>
      </c>
      <c r="G31" s="131" t="s">
        <v>107</v>
      </c>
      <c r="H31" s="74" t="s">
        <v>182</v>
      </c>
      <c r="I31" s="75" t="s">
        <v>172</v>
      </c>
      <c r="J31" s="130">
        <v>3</v>
      </c>
      <c r="K31" s="119">
        <v>0</v>
      </c>
      <c r="L31" s="74" t="s">
        <v>76</v>
      </c>
      <c r="M31" s="77">
        <v>2</v>
      </c>
    </row>
    <row r="32" spans="1:13" ht="21.95" customHeight="1">
      <c r="A32" s="74"/>
      <c r="B32" s="106"/>
      <c r="C32" s="107"/>
      <c r="D32" s="78"/>
      <c r="E32" s="204" t="s">
        <v>215</v>
      </c>
      <c r="F32" s="131" t="s">
        <v>108</v>
      </c>
      <c r="G32" s="131" t="s">
        <v>107</v>
      </c>
      <c r="H32" s="74" t="s">
        <v>182</v>
      </c>
      <c r="I32" s="75" t="s">
        <v>172</v>
      </c>
      <c r="J32" s="130">
        <v>2</v>
      </c>
      <c r="K32" s="119">
        <v>0</v>
      </c>
      <c r="L32" s="74" t="s">
        <v>76</v>
      </c>
      <c r="M32" s="77">
        <v>2</v>
      </c>
    </row>
    <row r="33" spans="1:13" ht="21.95" customHeight="1">
      <c r="A33" s="74">
        <v>14</v>
      </c>
      <c r="B33" s="208" t="s">
        <v>216</v>
      </c>
      <c r="C33" s="202" t="s">
        <v>209</v>
      </c>
      <c r="D33" s="78" t="s">
        <v>62</v>
      </c>
      <c r="E33" s="202" t="s">
        <v>217</v>
      </c>
      <c r="F33" s="131" t="s">
        <v>108</v>
      </c>
      <c r="G33" s="131" t="s">
        <v>107</v>
      </c>
      <c r="H33" s="74" t="s">
        <v>182</v>
      </c>
      <c r="I33" s="75" t="s">
        <v>172</v>
      </c>
      <c r="J33" s="130">
        <v>3</v>
      </c>
      <c r="K33" s="119">
        <v>0</v>
      </c>
      <c r="L33" s="74" t="s">
        <v>76</v>
      </c>
      <c r="M33" s="77">
        <v>2</v>
      </c>
    </row>
    <row r="34" spans="1:13" ht="21.95" customHeight="1">
      <c r="A34" s="74"/>
      <c r="B34" s="79"/>
      <c r="C34" s="78"/>
      <c r="D34" s="78"/>
      <c r="E34" s="202" t="s">
        <v>198</v>
      </c>
      <c r="F34" s="131" t="s">
        <v>108</v>
      </c>
      <c r="G34" s="131" t="s">
        <v>107</v>
      </c>
      <c r="H34" s="74" t="s">
        <v>190</v>
      </c>
      <c r="I34" s="75" t="s">
        <v>172</v>
      </c>
      <c r="J34" s="130">
        <v>1.45</v>
      </c>
      <c r="K34" s="119">
        <v>0</v>
      </c>
      <c r="L34" s="74" t="s">
        <v>76</v>
      </c>
      <c r="M34" s="77">
        <v>2</v>
      </c>
    </row>
    <row r="35" spans="1:13" ht="21.95" customHeight="1">
      <c r="A35" s="74">
        <v>15</v>
      </c>
      <c r="B35" s="208" t="s">
        <v>218</v>
      </c>
      <c r="C35" s="202" t="s">
        <v>86</v>
      </c>
      <c r="D35" s="78" t="s">
        <v>62</v>
      </c>
      <c r="E35" s="202" t="s">
        <v>198</v>
      </c>
      <c r="F35" s="131" t="s">
        <v>108</v>
      </c>
      <c r="G35" s="131" t="s">
        <v>107</v>
      </c>
      <c r="H35" s="74" t="s">
        <v>190</v>
      </c>
      <c r="I35" s="75" t="s">
        <v>203</v>
      </c>
      <c r="J35" s="130">
        <v>1.45</v>
      </c>
      <c r="K35" s="119">
        <v>0</v>
      </c>
      <c r="L35" s="74" t="s">
        <v>76</v>
      </c>
      <c r="M35" s="77">
        <v>2</v>
      </c>
    </row>
    <row r="36" spans="1:13" ht="21.95" customHeight="1">
      <c r="A36" s="74"/>
      <c r="B36" s="79"/>
      <c r="C36" s="78"/>
      <c r="D36" s="78"/>
      <c r="E36" s="202" t="s">
        <v>226</v>
      </c>
      <c r="F36" s="131" t="s">
        <v>108</v>
      </c>
      <c r="G36" s="131" t="s">
        <v>107</v>
      </c>
      <c r="H36" s="74" t="s">
        <v>190</v>
      </c>
      <c r="I36" s="75" t="s">
        <v>219</v>
      </c>
      <c r="J36" s="130">
        <v>1.3</v>
      </c>
      <c r="K36" s="119">
        <v>0</v>
      </c>
      <c r="L36" s="74" t="s">
        <v>76</v>
      </c>
      <c r="M36" s="77">
        <v>2</v>
      </c>
    </row>
    <row r="37" spans="1:13" ht="21.95" customHeight="1">
      <c r="A37" s="74">
        <v>16</v>
      </c>
      <c r="B37" s="208" t="s">
        <v>220</v>
      </c>
      <c r="C37" s="202" t="s">
        <v>209</v>
      </c>
      <c r="D37" s="78" t="s">
        <v>62</v>
      </c>
      <c r="E37" s="202" t="s">
        <v>221</v>
      </c>
      <c r="F37" s="131" t="s">
        <v>108</v>
      </c>
      <c r="G37" s="131" t="s">
        <v>107</v>
      </c>
      <c r="H37" s="74" t="s">
        <v>190</v>
      </c>
      <c r="I37" s="75" t="s">
        <v>172</v>
      </c>
      <c r="J37" s="130">
        <v>1.5</v>
      </c>
      <c r="K37" s="119">
        <v>0</v>
      </c>
      <c r="L37" s="74" t="s">
        <v>76</v>
      </c>
      <c r="M37" s="77">
        <v>2</v>
      </c>
    </row>
    <row r="38" spans="1:13" ht="21.95" customHeight="1">
      <c r="A38" s="74"/>
      <c r="B38" s="79"/>
      <c r="C38" s="78"/>
      <c r="D38" s="78"/>
      <c r="E38" s="202" t="s">
        <v>210</v>
      </c>
      <c r="F38" s="131" t="s">
        <v>108</v>
      </c>
      <c r="G38" s="131" t="s">
        <v>107</v>
      </c>
      <c r="H38" s="74" t="s">
        <v>190</v>
      </c>
      <c r="I38" s="75" t="s">
        <v>172</v>
      </c>
      <c r="J38" s="130">
        <v>1.45</v>
      </c>
      <c r="K38" s="119">
        <v>0</v>
      </c>
      <c r="L38" s="74" t="s">
        <v>76</v>
      </c>
      <c r="M38" s="77">
        <v>2</v>
      </c>
    </row>
    <row r="39" spans="1:13" ht="21.95" customHeight="1">
      <c r="A39" s="74">
        <v>17</v>
      </c>
      <c r="B39" s="208" t="s">
        <v>222</v>
      </c>
      <c r="C39" s="202" t="s">
        <v>223</v>
      </c>
      <c r="D39" s="78" t="s">
        <v>62</v>
      </c>
      <c r="E39" s="202" t="s">
        <v>224</v>
      </c>
      <c r="F39" s="131" t="s">
        <v>108</v>
      </c>
      <c r="G39" s="131" t="s">
        <v>107</v>
      </c>
      <c r="H39" s="74" t="s">
        <v>190</v>
      </c>
      <c r="I39" s="75" t="s">
        <v>189</v>
      </c>
      <c r="J39" s="130">
        <v>3.15</v>
      </c>
      <c r="K39" s="119">
        <v>0</v>
      </c>
      <c r="L39" s="74" t="s">
        <v>76</v>
      </c>
      <c r="M39" s="77">
        <v>2</v>
      </c>
    </row>
    <row r="40" spans="1:13" ht="21.95" customHeight="1">
      <c r="A40" s="74"/>
      <c r="B40" s="79"/>
      <c r="C40" s="78"/>
      <c r="D40" s="78"/>
      <c r="E40" s="202" t="s">
        <v>225</v>
      </c>
      <c r="F40" s="131" t="s">
        <v>108</v>
      </c>
      <c r="G40" s="131" t="s">
        <v>107</v>
      </c>
      <c r="H40" s="74" t="s">
        <v>190</v>
      </c>
      <c r="I40" s="75" t="s">
        <v>202</v>
      </c>
      <c r="J40" s="130">
        <v>1.5</v>
      </c>
      <c r="K40" s="119">
        <v>0</v>
      </c>
      <c r="L40" s="74" t="s">
        <v>76</v>
      </c>
      <c r="M40" s="77">
        <v>2</v>
      </c>
    </row>
    <row r="41" spans="1:13" ht="21.95" customHeight="1">
      <c r="A41" s="74">
        <v>18</v>
      </c>
      <c r="B41" s="208" t="s">
        <v>227</v>
      </c>
      <c r="C41" s="202" t="s">
        <v>223</v>
      </c>
      <c r="D41" s="78" t="s">
        <v>62</v>
      </c>
      <c r="E41" s="202" t="s">
        <v>197</v>
      </c>
      <c r="F41" s="131" t="s">
        <v>108</v>
      </c>
      <c r="G41" s="131" t="s">
        <v>107</v>
      </c>
      <c r="H41" s="74" t="s">
        <v>182</v>
      </c>
      <c r="I41" s="75" t="s">
        <v>172</v>
      </c>
      <c r="J41" s="130">
        <v>4</v>
      </c>
      <c r="K41" s="119">
        <v>0</v>
      </c>
      <c r="L41" s="74" t="s">
        <v>76</v>
      </c>
      <c r="M41" s="77">
        <v>2</v>
      </c>
    </row>
    <row r="42" spans="1:13" ht="21.95" customHeight="1">
      <c r="A42" s="74"/>
      <c r="B42" s="106"/>
      <c r="C42" s="76"/>
      <c r="D42" s="78"/>
      <c r="E42" s="202" t="s">
        <v>210</v>
      </c>
      <c r="F42" s="131" t="s">
        <v>108</v>
      </c>
      <c r="G42" s="131" t="s">
        <v>107</v>
      </c>
      <c r="H42" s="74" t="s">
        <v>190</v>
      </c>
      <c r="I42" s="75" t="s">
        <v>172</v>
      </c>
      <c r="J42" s="130">
        <v>1.45</v>
      </c>
      <c r="K42" s="119">
        <v>0</v>
      </c>
      <c r="L42" s="74" t="s">
        <v>76</v>
      </c>
      <c r="M42" s="77">
        <v>2</v>
      </c>
    </row>
    <row r="43" spans="1:13" ht="21.95" customHeight="1">
      <c r="A43" s="74">
        <v>19</v>
      </c>
      <c r="B43" s="208" t="s">
        <v>228</v>
      </c>
      <c r="C43" s="202" t="s">
        <v>229</v>
      </c>
      <c r="D43" s="78" t="s">
        <v>62</v>
      </c>
      <c r="E43" s="202" t="s">
        <v>230</v>
      </c>
      <c r="F43" s="131" t="s">
        <v>108</v>
      </c>
      <c r="G43" s="131" t="s">
        <v>107</v>
      </c>
      <c r="H43" s="74" t="s">
        <v>182</v>
      </c>
      <c r="I43" s="75" t="s">
        <v>172</v>
      </c>
      <c r="J43" s="130">
        <v>4</v>
      </c>
      <c r="K43" s="119">
        <v>0</v>
      </c>
      <c r="L43" s="74" t="s">
        <v>76</v>
      </c>
      <c r="M43" s="77">
        <v>2</v>
      </c>
    </row>
    <row r="44" spans="1:13" ht="21.95" customHeight="1">
      <c r="A44" s="74">
        <v>20</v>
      </c>
      <c r="B44" s="208" t="s">
        <v>231</v>
      </c>
      <c r="C44" s="202" t="s">
        <v>232</v>
      </c>
      <c r="D44" s="78" t="s">
        <v>62</v>
      </c>
      <c r="E44" s="204" t="s">
        <v>233</v>
      </c>
      <c r="F44" s="131" t="s">
        <v>108</v>
      </c>
      <c r="G44" s="131" t="s">
        <v>107</v>
      </c>
      <c r="H44" s="74" t="s">
        <v>182</v>
      </c>
      <c r="I44" s="75" t="s">
        <v>202</v>
      </c>
      <c r="J44" s="130">
        <v>4</v>
      </c>
      <c r="K44" s="119">
        <v>0</v>
      </c>
      <c r="L44" s="74" t="s">
        <v>76</v>
      </c>
      <c r="M44" s="77">
        <v>2</v>
      </c>
    </row>
    <row r="45" spans="1:13" ht="21.95" customHeight="1">
      <c r="A45" s="74"/>
      <c r="B45" s="79"/>
      <c r="C45" s="78"/>
      <c r="D45" s="78"/>
      <c r="E45" s="203" t="s">
        <v>234</v>
      </c>
      <c r="F45" s="131" t="s">
        <v>108</v>
      </c>
      <c r="G45" s="131" t="s">
        <v>107</v>
      </c>
      <c r="H45" s="74" t="s">
        <v>182</v>
      </c>
      <c r="I45" s="75" t="s">
        <v>235</v>
      </c>
      <c r="J45" s="130">
        <v>3</v>
      </c>
      <c r="K45" s="119">
        <v>0</v>
      </c>
      <c r="L45" s="74" t="s">
        <v>76</v>
      </c>
      <c r="M45" s="77">
        <v>2</v>
      </c>
    </row>
    <row r="46" spans="1:13" ht="21.95" customHeight="1">
      <c r="A46" s="74">
        <v>21</v>
      </c>
      <c r="B46" s="208" t="s">
        <v>236</v>
      </c>
      <c r="C46" s="202" t="s">
        <v>237</v>
      </c>
      <c r="D46" s="78" t="s">
        <v>62</v>
      </c>
      <c r="E46" s="203" t="s">
        <v>238</v>
      </c>
      <c r="F46" s="131" t="s">
        <v>108</v>
      </c>
      <c r="G46" s="131" t="s">
        <v>107</v>
      </c>
      <c r="H46" s="74" t="s">
        <v>182</v>
      </c>
      <c r="I46" s="75" t="s">
        <v>172</v>
      </c>
      <c r="J46" s="130">
        <v>3</v>
      </c>
      <c r="K46" s="119">
        <v>0</v>
      </c>
      <c r="L46" s="74" t="s">
        <v>76</v>
      </c>
      <c r="M46" s="77">
        <v>2</v>
      </c>
    </row>
    <row r="47" spans="1:13" ht="21.95" customHeight="1">
      <c r="A47" s="74"/>
      <c r="B47" s="123"/>
      <c r="C47" s="78"/>
      <c r="D47" s="78"/>
      <c r="E47" s="203" t="s">
        <v>239</v>
      </c>
      <c r="F47" s="131" t="s">
        <v>108</v>
      </c>
      <c r="G47" s="131" t="s">
        <v>107</v>
      </c>
      <c r="H47" s="74" t="s">
        <v>182</v>
      </c>
      <c r="I47" s="75" t="s">
        <v>203</v>
      </c>
      <c r="J47" s="130">
        <v>1</v>
      </c>
      <c r="K47" s="119">
        <v>0</v>
      </c>
      <c r="L47" s="74" t="s">
        <v>76</v>
      </c>
      <c r="M47" s="77">
        <v>2</v>
      </c>
    </row>
    <row r="48" spans="1:13" ht="21.95" customHeight="1">
      <c r="A48" s="74">
        <v>22</v>
      </c>
      <c r="B48" s="208" t="s">
        <v>240</v>
      </c>
      <c r="C48" s="202" t="s">
        <v>237</v>
      </c>
      <c r="D48" s="78" t="s">
        <v>62</v>
      </c>
      <c r="E48" s="204" t="s">
        <v>247</v>
      </c>
      <c r="F48" s="131" t="s">
        <v>108</v>
      </c>
      <c r="G48" s="131" t="s">
        <v>107</v>
      </c>
      <c r="H48" s="74" t="s">
        <v>182</v>
      </c>
      <c r="I48" s="75" t="s">
        <v>172</v>
      </c>
      <c r="J48" s="130">
        <v>3</v>
      </c>
      <c r="K48" s="119">
        <v>0</v>
      </c>
      <c r="L48" s="74" t="s">
        <v>76</v>
      </c>
      <c r="M48" s="77">
        <v>2</v>
      </c>
    </row>
    <row r="49" spans="1:13" s="214" customFormat="1" ht="21.95" customHeight="1">
      <c r="A49" s="210">
        <v>23</v>
      </c>
      <c r="B49" s="208" t="s">
        <v>241</v>
      </c>
      <c r="C49" s="202" t="s">
        <v>242</v>
      </c>
      <c r="D49" s="131" t="s">
        <v>62</v>
      </c>
      <c r="E49" s="204" t="s">
        <v>247</v>
      </c>
      <c r="F49" s="131" t="s">
        <v>108</v>
      </c>
      <c r="G49" s="131" t="s">
        <v>107</v>
      </c>
      <c r="H49" s="210" t="s">
        <v>182</v>
      </c>
      <c r="I49" s="75" t="s">
        <v>172</v>
      </c>
      <c r="J49" s="220">
        <v>3</v>
      </c>
      <c r="K49" s="119">
        <v>0</v>
      </c>
      <c r="L49" s="210" t="s">
        <v>76</v>
      </c>
      <c r="M49" s="213">
        <v>2</v>
      </c>
    </row>
    <row r="50" spans="1:13" s="214" customFormat="1" ht="21.95" customHeight="1">
      <c r="A50" s="210">
        <v>24</v>
      </c>
      <c r="B50" s="208" t="s">
        <v>243</v>
      </c>
      <c r="C50" s="202" t="s">
        <v>244</v>
      </c>
      <c r="D50" s="131" t="s">
        <v>62</v>
      </c>
      <c r="E50" s="203" t="s">
        <v>193</v>
      </c>
      <c r="F50" s="131" t="s">
        <v>108</v>
      </c>
      <c r="G50" s="131" t="s">
        <v>107</v>
      </c>
      <c r="H50" s="210" t="s">
        <v>182</v>
      </c>
      <c r="I50" s="211" t="s">
        <v>172</v>
      </c>
      <c r="J50" s="220">
        <v>3</v>
      </c>
      <c r="K50" s="212">
        <v>0</v>
      </c>
      <c r="L50" s="210" t="s">
        <v>76</v>
      </c>
      <c r="M50" s="213">
        <v>2</v>
      </c>
    </row>
    <row r="51" spans="1:13" s="214" customFormat="1" ht="21.95" customHeight="1">
      <c r="A51" s="210"/>
      <c r="B51" s="215"/>
      <c r="C51" s="131"/>
      <c r="D51" s="131"/>
      <c r="E51" s="204" t="s">
        <v>245</v>
      </c>
      <c r="F51" s="131" t="s">
        <v>108</v>
      </c>
      <c r="G51" s="131" t="s">
        <v>107</v>
      </c>
      <c r="H51" s="210" t="s">
        <v>182</v>
      </c>
      <c r="I51" s="211" t="s">
        <v>172</v>
      </c>
      <c r="J51" s="220">
        <v>3</v>
      </c>
      <c r="K51" s="212">
        <v>0</v>
      </c>
      <c r="L51" s="210" t="s">
        <v>76</v>
      </c>
      <c r="M51" s="213">
        <v>2</v>
      </c>
    </row>
    <row r="52" spans="1:13" ht="21.95" customHeight="1">
      <c r="A52" s="74">
        <v>25</v>
      </c>
      <c r="B52" s="208" t="s">
        <v>246</v>
      </c>
      <c r="C52" s="202" t="s">
        <v>242</v>
      </c>
      <c r="D52" s="78" t="s">
        <v>62</v>
      </c>
      <c r="E52" s="203" t="s">
        <v>193</v>
      </c>
      <c r="F52" s="131" t="s">
        <v>108</v>
      </c>
      <c r="G52" s="131" t="s">
        <v>107</v>
      </c>
      <c r="H52" s="74" t="s">
        <v>182</v>
      </c>
      <c r="I52" s="75" t="s">
        <v>203</v>
      </c>
      <c r="J52" s="130">
        <v>3</v>
      </c>
      <c r="K52" s="119">
        <v>0</v>
      </c>
      <c r="L52" s="74" t="s">
        <v>76</v>
      </c>
      <c r="M52" s="77">
        <v>2</v>
      </c>
    </row>
    <row r="53" spans="1:13" ht="21.95" customHeight="1">
      <c r="A53" s="74"/>
      <c r="B53" s="79"/>
      <c r="C53" s="78"/>
      <c r="D53" s="78"/>
      <c r="E53" s="204" t="s">
        <v>245</v>
      </c>
      <c r="F53" s="131" t="s">
        <v>108</v>
      </c>
      <c r="G53" s="131" t="s">
        <v>107</v>
      </c>
      <c r="H53" s="74" t="s">
        <v>182</v>
      </c>
      <c r="I53" s="75" t="s">
        <v>172</v>
      </c>
      <c r="J53" s="130">
        <v>3</v>
      </c>
      <c r="K53" s="119">
        <v>0</v>
      </c>
      <c r="L53" s="74" t="s">
        <v>76</v>
      </c>
      <c r="M53" s="77">
        <v>2</v>
      </c>
    </row>
    <row r="54" spans="1:13" ht="21.95" customHeight="1">
      <c r="A54" s="74">
        <v>26</v>
      </c>
      <c r="B54" s="208" t="s">
        <v>248</v>
      </c>
      <c r="C54" s="202" t="s">
        <v>209</v>
      </c>
      <c r="D54" s="78" t="s">
        <v>62</v>
      </c>
      <c r="E54" s="203" t="s">
        <v>249</v>
      </c>
      <c r="F54" s="131" t="s">
        <v>108</v>
      </c>
      <c r="G54" s="131" t="s">
        <v>107</v>
      </c>
      <c r="H54" s="74" t="s">
        <v>182</v>
      </c>
      <c r="I54" s="75" t="s">
        <v>203</v>
      </c>
      <c r="J54" s="130">
        <v>4</v>
      </c>
      <c r="K54" s="119">
        <v>0</v>
      </c>
      <c r="L54" s="74" t="s">
        <v>76</v>
      </c>
      <c r="M54" s="77">
        <v>2</v>
      </c>
    </row>
    <row r="55" spans="1:13" ht="21.95" customHeight="1">
      <c r="A55" s="74"/>
      <c r="B55" s="79"/>
      <c r="C55" s="76"/>
      <c r="D55" s="78"/>
      <c r="E55" s="203" t="s">
        <v>250</v>
      </c>
      <c r="F55" s="131" t="s">
        <v>108</v>
      </c>
      <c r="G55" s="131" t="s">
        <v>107</v>
      </c>
      <c r="H55" s="74" t="s">
        <v>182</v>
      </c>
      <c r="I55" s="75" t="s">
        <v>172</v>
      </c>
      <c r="J55" s="130">
        <v>4</v>
      </c>
      <c r="K55" s="119">
        <v>0</v>
      </c>
      <c r="L55" s="74" t="s">
        <v>76</v>
      </c>
      <c r="M55" s="77">
        <v>2</v>
      </c>
    </row>
    <row r="56" spans="1:13" ht="21.95" customHeight="1">
      <c r="A56" s="74">
        <v>27</v>
      </c>
      <c r="B56" s="208" t="s">
        <v>251</v>
      </c>
      <c r="C56" s="202" t="s">
        <v>209</v>
      </c>
      <c r="D56" s="78" t="s">
        <v>62</v>
      </c>
      <c r="E56" s="216" t="s">
        <v>252</v>
      </c>
      <c r="F56" s="131" t="s">
        <v>108</v>
      </c>
      <c r="G56" s="131" t="s">
        <v>107</v>
      </c>
      <c r="H56" s="74" t="s">
        <v>190</v>
      </c>
      <c r="I56" s="75" t="s">
        <v>178</v>
      </c>
      <c r="J56" s="130">
        <v>1.45</v>
      </c>
      <c r="K56" s="119">
        <v>0</v>
      </c>
      <c r="L56" s="74" t="s">
        <v>76</v>
      </c>
      <c r="M56" s="77">
        <v>2</v>
      </c>
    </row>
    <row r="57" spans="1:13" ht="21.95" customHeight="1">
      <c r="A57" s="74"/>
      <c r="B57" s="79"/>
      <c r="C57" s="78"/>
      <c r="D57" s="78"/>
      <c r="E57" s="217" t="s">
        <v>253</v>
      </c>
      <c r="F57" s="131" t="s">
        <v>108</v>
      </c>
      <c r="G57" s="131" t="s">
        <v>107</v>
      </c>
      <c r="H57" s="74" t="s">
        <v>190</v>
      </c>
      <c r="I57" s="75" t="s">
        <v>178</v>
      </c>
      <c r="J57" s="130">
        <v>1.3</v>
      </c>
      <c r="K57" s="119">
        <v>0</v>
      </c>
      <c r="L57" s="74" t="s">
        <v>76</v>
      </c>
      <c r="M57" s="77">
        <v>2</v>
      </c>
    </row>
    <row r="58" spans="1:13" ht="21.95" customHeight="1">
      <c r="A58" s="74">
        <v>28</v>
      </c>
      <c r="B58" s="208" t="s">
        <v>254</v>
      </c>
      <c r="C58" s="202" t="s">
        <v>209</v>
      </c>
      <c r="D58" s="78" t="s">
        <v>62</v>
      </c>
      <c r="E58" s="218" t="s">
        <v>255</v>
      </c>
      <c r="F58" s="131" t="s">
        <v>108</v>
      </c>
      <c r="G58" s="131" t="s">
        <v>107</v>
      </c>
      <c r="H58" s="74" t="s">
        <v>190</v>
      </c>
      <c r="I58" s="75" t="s">
        <v>202</v>
      </c>
      <c r="J58" s="130">
        <v>3.15</v>
      </c>
      <c r="K58" s="119">
        <v>0</v>
      </c>
      <c r="L58" s="74" t="s">
        <v>76</v>
      </c>
      <c r="M58" s="77">
        <v>2</v>
      </c>
    </row>
    <row r="59" spans="1:13" ht="21.95" customHeight="1">
      <c r="A59" s="74"/>
      <c r="B59" s="75"/>
      <c r="C59" s="76"/>
      <c r="D59" s="78"/>
      <c r="E59" s="218" t="s">
        <v>226</v>
      </c>
      <c r="F59" s="131" t="s">
        <v>108</v>
      </c>
      <c r="G59" s="131" t="s">
        <v>107</v>
      </c>
      <c r="H59" s="74" t="s">
        <v>190</v>
      </c>
      <c r="I59" s="75" t="s">
        <v>202</v>
      </c>
      <c r="J59" s="130">
        <v>1.3</v>
      </c>
      <c r="K59" s="119">
        <v>0</v>
      </c>
      <c r="L59" s="74" t="s">
        <v>76</v>
      </c>
      <c r="M59" s="77">
        <v>2</v>
      </c>
    </row>
    <row r="60" spans="1:13" ht="21.95" customHeight="1">
      <c r="A60" s="74">
        <v>29</v>
      </c>
      <c r="B60" s="208" t="s">
        <v>256</v>
      </c>
      <c r="C60" s="202" t="s">
        <v>209</v>
      </c>
      <c r="D60" s="78" t="s">
        <v>62</v>
      </c>
      <c r="E60" s="218" t="s">
        <v>257</v>
      </c>
      <c r="F60" s="131" t="s">
        <v>108</v>
      </c>
      <c r="G60" s="131" t="s">
        <v>107</v>
      </c>
      <c r="H60" s="74" t="s">
        <v>190</v>
      </c>
      <c r="I60" s="75" t="s">
        <v>178</v>
      </c>
      <c r="J60" s="130">
        <v>2.2999999999999998</v>
      </c>
      <c r="K60" s="119">
        <v>0</v>
      </c>
      <c r="L60" s="74" t="s">
        <v>76</v>
      </c>
      <c r="M60" s="77">
        <v>2</v>
      </c>
    </row>
    <row r="61" spans="1:13" ht="21.95" customHeight="1">
      <c r="A61" s="74"/>
      <c r="B61" s="79"/>
      <c r="C61" s="76"/>
      <c r="D61" s="78"/>
      <c r="E61" s="204" t="s">
        <v>258</v>
      </c>
      <c r="F61" s="131" t="s">
        <v>108</v>
      </c>
      <c r="G61" s="131" t="s">
        <v>107</v>
      </c>
      <c r="H61" s="74" t="s">
        <v>190</v>
      </c>
      <c r="I61" s="75" t="s">
        <v>178</v>
      </c>
      <c r="J61" s="130">
        <v>2</v>
      </c>
      <c r="K61" s="119">
        <v>0</v>
      </c>
      <c r="L61" s="74" t="s">
        <v>76</v>
      </c>
      <c r="M61" s="77">
        <v>2</v>
      </c>
    </row>
    <row r="62" spans="1:13" ht="21.95" customHeight="1">
      <c r="A62" s="74">
        <v>30</v>
      </c>
      <c r="B62" s="208" t="s">
        <v>259</v>
      </c>
      <c r="C62" s="202" t="s">
        <v>260</v>
      </c>
      <c r="D62" s="78" t="s">
        <v>62</v>
      </c>
      <c r="E62" s="221" t="s">
        <v>224</v>
      </c>
      <c r="F62" s="131" t="s">
        <v>108</v>
      </c>
      <c r="G62" s="131" t="s">
        <v>107</v>
      </c>
      <c r="H62" s="74" t="s">
        <v>190</v>
      </c>
      <c r="I62" s="75" t="s">
        <v>202</v>
      </c>
      <c r="J62" s="130">
        <v>3.15</v>
      </c>
      <c r="K62" s="119">
        <v>0</v>
      </c>
      <c r="L62" s="74" t="s">
        <v>76</v>
      </c>
      <c r="M62" s="77">
        <v>2</v>
      </c>
    </row>
    <row r="63" spans="1:13" ht="21.95" customHeight="1">
      <c r="A63" s="74"/>
      <c r="B63" s="79"/>
      <c r="C63" s="76"/>
      <c r="D63" s="78"/>
      <c r="E63" s="218" t="s">
        <v>253</v>
      </c>
      <c r="F63" s="131" t="s">
        <v>108</v>
      </c>
      <c r="G63" s="131" t="s">
        <v>107</v>
      </c>
      <c r="H63" s="74" t="s">
        <v>190</v>
      </c>
      <c r="I63" s="75" t="s">
        <v>202</v>
      </c>
      <c r="J63" s="130">
        <v>1.3</v>
      </c>
      <c r="K63" s="119">
        <v>0</v>
      </c>
      <c r="L63" s="74" t="s">
        <v>76</v>
      </c>
      <c r="M63" s="77">
        <v>2</v>
      </c>
    </row>
    <row r="64" spans="1:13" ht="21.95" customHeight="1">
      <c r="A64" s="74">
        <v>31</v>
      </c>
      <c r="B64" s="208" t="s">
        <v>261</v>
      </c>
      <c r="C64" s="202" t="s">
        <v>232</v>
      </c>
      <c r="D64" s="78" t="s">
        <v>62</v>
      </c>
      <c r="E64" s="221" t="s">
        <v>262</v>
      </c>
      <c r="F64" s="131" t="s">
        <v>108</v>
      </c>
      <c r="G64" s="131" t="s">
        <v>107</v>
      </c>
      <c r="H64" s="74" t="s">
        <v>190</v>
      </c>
      <c r="I64" s="75" t="s">
        <v>202</v>
      </c>
      <c r="J64" s="130">
        <v>0.3</v>
      </c>
      <c r="K64" s="119">
        <v>0</v>
      </c>
      <c r="L64" s="74" t="s">
        <v>76</v>
      </c>
      <c r="M64" s="77">
        <v>2</v>
      </c>
    </row>
    <row r="65" spans="1:13" ht="21.95" customHeight="1">
      <c r="A65" s="74"/>
      <c r="B65" s="106"/>
      <c r="C65" s="107"/>
      <c r="D65" s="78"/>
      <c r="E65" s="222" t="s">
        <v>225</v>
      </c>
      <c r="F65" s="131" t="s">
        <v>108</v>
      </c>
      <c r="G65" s="131" t="s">
        <v>107</v>
      </c>
      <c r="H65" s="74" t="s">
        <v>190</v>
      </c>
      <c r="I65" s="75" t="s">
        <v>202</v>
      </c>
      <c r="J65" s="130">
        <v>1.5</v>
      </c>
      <c r="K65" s="119">
        <v>0</v>
      </c>
      <c r="L65" s="74" t="s">
        <v>76</v>
      </c>
      <c r="M65" s="77">
        <v>2</v>
      </c>
    </row>
    <row r="66" spans="1:13" ht="21.95" customHeight="1">
      <c r="A66" s="74">
        <v>32</v>
      </c>
      <c r="B66" s="208" t="s">
        <v>263</v>
      </c>
      <c r="C66" s="202" t="s">
        <v>232</v>
      </c>
      <c r="D66" s="78" t="s">
        <v>62</v>
      </c>
      <c r="E66" s="204" t="s">
        <v>264</v>
      </c>
      <c r="F66" s="131" t="s">
        <v>108</v>
      </c>
      <c r="G66" s="131" t="s">
        <v>107</v>
      </c>
      <c r="H66" s="74" t="s">
        <v>190</v>
      </c>
      <c r="I66" s="75" t="s">
        <v>202</v>
      </c>
      <c r="J66" s="130">
        <v>1</v>
      </c>
      <c r="K66" s="119">
        <v>0</v>
      </c>
      <c r="L66" s="74" t="s">
        <v>76</v>
      </c>
      <c r="M66" s="77">
        <v>2</v>
      </c>
    </row>
    <row r="67" spans="1:13" ht="21.95" customHeight="1">
      <c r="A67" s="74"/>
      <c r="B67" s="106"/>
      <c r="C67" s="107"/>
      <c r="D67" s="78"/>
      <c r="E67" s="205" t="s">
        <v>210</v>
      </c>
      <c r="F67" s="131" t="s">
        <v>108</v>
      </c>
      <c r="G67" s="131" t="s">
        <v>107</v>
      </c>
      <c r="H67" s="74" t="s">
        <v>190</v>
      </c>
      <c r="I67" s="75" t="s">
        <v>202</v>
      </c>
      <c r="J67" s="130">
        <v>1.45</v>
      </c>
      <c r="K67" s="119">
        <v>0</v>
      </c>
      <c r="L67" s="74" t="s">
        <v>76</v>
      </c>
      <c r="M67" s="77">
        <v>2</v>
      </c>
    </row>
    <row r="68" spans="1:13" ht="21.95" customHeight="1">
      <c r="A68" s="74">
        <v>33</v>
      </c>
      <c r="B68" s="208" t="s">
        <v>265</v>
      </c>
      <c r="C68" s="202" t="s">
        <v>232</v>
      </c>
      <c r="D68" s="78" t="s">
        <v>62</v>
      </c>
      <c r="E68" s="204" t="s">
        <v>255</v>
      </c>
      <c r="F68" s="131" t="s">
        <v>108</v>
      </c>
      <c r="G68" s="131" t="s">
        <v>107</v>
      </c>
      <c r="H68" s="74" t="s">
        <v>190</v>
      </c>
      <c r="I68" s="75" t="s">
        <v>202</v>
      </c>
      <c r="J68" s="130">
        <v>3.15</v>
      </c>
      <c r="K68" s="119">
        <v>0</v>
      </c>
      <c r="L68" s="74" t="s">
        <v>76</v>
      </c>
      <c r="M68" s="77">
        <v>2</v>
      </c>
    </row>
    <row r="69" spans="1:13" ht="21.95" customHeight="1">
      <c r="A69" s="74"/>
      <c r="B69" s="106"/>
      <c r="C69" s="107"/>
      <c r="D69" s="78"/>
      <c r="E69" s="205" t="s">
        <v>226</v>
      </c>
      <c r="F69" s="131" t="s">
        <v>108</v>
      </c>
      <c r="G69" s="131" t="s">
        <v>107</v>
      </c>
      <c r="H69" s="74" t="s">
        <v>190</v>
      </c>
      <c r="I69" s="75" t="s">
        <v>202</v>
      </c>
      <c r="J69" s="130">
        <v>1.3</v>
      </c>
      <c r="K69" s="119">
        <v>0</v>
      </c>
      <c r="L69" s="74" t="s">
        <v>76</v>
      </c>
      <c r="M69" s="77">
        <v>2</v>
      </c>
    </row>
    <row r="70" spans="1:13" ht="21.95" customHeight="1">
      <c r="A70" s="74">
        <v>34</v>
      </c>
      <c r="B70" s="208" t="s">
        <v>266</v>
      </c>
      <c r="C70" s="202" t="s">
        <v>232</v>
      </c>
      <c r="D70" s="78" t="s">
        <v>62</v>
      </c>
      <c r="E70" s="204" t="s">
        <v>255</v>
      </c>
      <c r="F70" s="131" t="s">
        <v>108</v>
      </c>
      <c r="G70" s="131" t="s">
        <v>107</v>
      </c>
      <c r="H70" s="74" t="s">
        <v>190</v>
      </c>
      <c r="I70" s="75" t="s">
        <v>202</v>
      </c>
      <c r="J70" s="130">
        <v>3.15</v>
      </c>
      <c r="K70" s="119">
        <v>0</v>
      </c>
      <c r="L70" s="74" t="s">
        <v>76</v>
      </c>
      <c r="M70" s="77">
        <v>2</v>
      </c>
    </row>
    <row r="71" spans="1:13" ht="21.95" customHeight="1">
      <c r="A71" s="74"/>
      <c r="B71" s="106"/>
      <c r="C71" s="107"/>
      <c r="D71" s="78"/>
      <c r="E71" s="205" t="s">
        <v>226</v>
      </c>
      <c r="F71" s="131" t="s">
        <v>108</v>
      </c>
      <c r="G71" s="131" t="s">
        <v>107</v>
      </c>
      <c r="H71" s="74" t="s">
        <v>190</v>
      </c>
      <c r="I71" s="75" t="s">
        <v>202</v>
      </c>
      <c r="J71" s="130">
        <v>1.3</v>
      </c>
      <c r="K71" s="119">
        <v>0</v>
      </c>
      <c r="L71" s="74" t="s">
        <v>76</v>
      </c>
      <c r="M71" s="77">
        <v>2</v>
      </c>
    </row>
    <row r="72" spans="1:13" ht="21.95" customHeight="1">
      <c r="A72" s="74">
        <v>35</v>
      </c>
      <c r="B72" s="208" t="s">
        <v>267</v>
      </c>
      <c r="C72" s="202" t="s">
        <v>232</v>
      </c>
      <c r="D72" s="78" t="s">
        <v>62</v>
      </c>
      <c r="E72" s="204" t="s">
        <v>268</v>
      </c>
      <c r="F72" s="131" t="s">
        <v>108</v>
      </c>
      <c r="G72" s="131" t="s">
        <v>107</v>
      </c>
      <c r="H72" s="74" t="s">
        <v>190</v>
      </c>
      <c r="I72" s="75" t="s">
        <v>202</v>
      </c>
      <c r="J72" s="130">
        <v>2</v>
      </c>
      <c r="K72" s="119">
        <v>0</v>
      </c>
      <c r="L72" s="74" t="s">
        <v>76</v>
      </c>
      <c r="M72" s="77">
        <v>2</v>
      </c>
    </row>
    <row r="73" spans="1:13" ht="21.95" customHeight="1">
      <c r="A73" s="74"/>
      <c r="B73" s="79"/>
      <c r="C73" s="78"/>
      <c r="D73" s="78"/>
      <c r="E73" s="204" t="s">
        <v>269</v>
      </c>
      <c r="F73" s="131" t="s">
        <v>108</v>
      </c>
      <c r="G73" s="131" t="s">
        <v>107</v>
      </c>
      <c r="H73" s="74" t="s">
        <v>190</v>
      </c>
      <c r="I73" s="75" t="s">
        <v>202</v>
      </c>
      <c r="J73" s="130">
        <v>0.3</v>
      </c>
      <c r="K73" s="119">
        <v>0</v>
      </c>
      <c r="L73" s="74" t="s">
        <v>76</v>
      </c>
      <c r="M73" s="77">
        <v>2</v>
      </c>
    </row>
    <row r="74" spans="1:13" ht="21.95" customHeight="1">
      <c r="A74" s="74">
        <v>36</v>
      </c>
      <c r="B74" s="208" t="s">
        <v>270</v>
      </c>
      <c r="C74" s="202" t="s">
        <v>232</v>
      </c>
      <c r="D74" s="78" t="s">
        <v>62</v>
      </c>
      <c r="E74" s="204" t="s">
        <v>271</v>
      </c>
      <c r="F74" s="131" t="s">
        <v>108</v>
      </c>
      <c r="G74" s="131" t="s">
        <v>107</v>
      </c>
      <c r="H74" s="74" t="s">
        <v>190</v>
      </c>
      <c r="I74" s="75" t="s">
        <v>202</v>
      </c>
      <c r="J74" s="130">
        <v>3.15</v>
      </c>
      <c r="K74" s="119">
        <v>0</v>
      </c>
      <c r="L74" s="74" t="s">
        <v>76</v>
      </c>
      <c r="M74" s="77">
        <v>2</v>
      </c>
    </row>
    <row r="75" spans="1:13" ht="21.95" customHeight="1">
      <c r="A75" s="74"/>
      <c r="B75" s="75"/>
      <c r="C75" s="78"/>
      <c r="D75" s="78"/>
      <c r="E75" s="203" t="s">
        <v>272</v>
      </c>
      <c r="F75" s="131" t="s">
        <v>108</v>
      </c>
      <c r="G75" s="131" t="s">
        <v>107</v>
      </c>
      <c r="H75" s="74" t="s">
        <v>190</v>
      </c>
      <c r="I75" s="75" t="s">
        <v>202</v>
      </c>
      <c r="J75" s="130">
        <v>2</v>
      </c>
      <c r="K75" s="119">
        <v>0</v>
      </c>
      <c r="L75" s="74" t="s">
        <v>76</v>
      </c>
      <c r="M75" s="77">
        <v>2</v>
      </c>
    </row>
    <row r="76" spans="1:13" ht="21.95" customHeight="1">
      <c r="A76" s="74">
        <v>37</v>
      </c>
      <c r="B76" s="208" t="s">
        <v>273</v>
      </c>
      <c r="C76" s="202" t="s">
        <v>232</v>
      </c>
      <c r="D76" s="78" t="s">
        <v>62</v>
      </c>
      <c r="E76" s="204" t="s">
        <v>271</v>
      </c>
      <c r="F76" s="131" t="s">
        <v>108</v>
      </c>
      <c r="G76" s="131" t="s">
        <v>107</v>
      </c>
      <c r="H76" s="74" t="s">
        <v>190</v>
      </c>
      <c r="I76" s="75" t="s">
        <v>202</v>
      </c>
      <c r="J76" s="130">
        <v>3.15</v>
      </c>
      <c r="K76" s="119">
        <v>0</v>
      </c>
      <c r="L76" s="74" t="s">
        <v>76</v>
      </c>
      <c r="M76" s="77">
        <v>2</v>
      </c>
    </row>
    <row r="77" spans="1:13" ht="21.95" customHeight="1">
      <c r="A77" s="74"/>
      <c r="B77" s="79"/>
      <c r="C77" s="78"/>
      <c r="D77" s="78"/>
      <c r="E77" s="203" t="s">
        <v>226</v>
      </c>
      <c r="F77" s="131" t="s">
        <v>108</v>
      </c>
      <c r="G77" s="131" t="s">
        <v>107</v>
      </c>
      <c r="H77" s="74" t="s">
        <v>190</v>
      </c>
      <c r="I77" s="75" t="s">
        <v>202</v>
      </c>
      <c r="J77" s="130">
        <v>1.3</v>
      </c>
      <c r="K77" s="119">
        <v>0</v>
      </c>
      <c r="L77" s="74" t="s">
        <v>76</v>
      </c>
      <c r="M77" s="77">
        <v>2</v>
      </c>
    </row>
    <row r="78" spans="1:13" ht="21.95" customHeight="1">
      <c r="A78" s="74">
        <v>38</v>
      </c>
      <c r="B78" s="208" t="s">
        <v>274</v>
      </c>
      <c r="C78" s="202" t="s">
        <v>232</v>
      </c>
      <c r="D78" s="78" t="s">
        <v>62</v>
      </c>
      <c r="E78" s="204" t="s">
        <v>257</v>
      </c>
      <c r="F78" s="131" t="s">
        <v>108</v>
      </c>
      <c r="G78" s="131" t="s">
        <v>107</v>
      </c>
      <c r="H78" s="74" t="s">
        <v>190</v>
      </c>
      <c r="I78" s="75" t="s">
        <v>202</v>
      </c>
      <c r="J78" s="130">
        <v>2.2999999999999998</v>
      </c>
      <c r="K78" s="119">
        <v>0</v>
      </c>
      <c r="L78" s="74" t="s">
        <v>76</v>
      </c>
      <c r="M78" s="77">
        <v>2</v>
      </c>
    </row>
    <row r="79" spans="1:13" ht="21.95" customHeight="1">
      <c r="A79" s="74"/>
      <c r="B79" s="75"/>
      <c r="C79" s="78"/>
      <c r="D79" s="78"/>
      <c r="E79" s="204" t="s">
        <v>269</v>
      </c>
      <c r="F79" s="131" t="s">
        <v>108</v>
      </c>
      <c r="G79" s="131" t="s">
        <v>107</v>
      </c>
      <c r="H79" s="74" t="s">
        <v>190</v>
      </c>
      <c r="I79" s="75" t="s">
        <v>202</v>
      </c>
      <c r="J79" s="130">
        <v>0.3</v>
      </c>
      <c r="K79" s="119">
        <v>0</v>
      </c>
      <c r="L79" s="74" t="s">
        <v>76</v>
      </c>
      <c r="M79" s="77">
        <v>2</v>
      </c>
    </row>
    <row r="80" spans="1:13" ht="21.95" customHeight="1">
      <c r="A80" s="74">
        <v>39</v>
      </c>
      <c r="B80" s="223" t="s">
        <v>275</v>
      </c>
      <c r="C80" s="202" t="s">
        <v>232</v>
      </c>
      <c r="D80" s="78" t="s">
        <v>62</v>
      </c>
      <c r="E80" s="204" t="s">
        <v>255</v>
      </c>
      <c r="F80" s="131" t="s">
        <v>108</v>
      </c>
      <c r="G80" s="131" t="s">
        <v>107</v>
      </c>
      <c r="H80" s="74" t="s">
        <v>190</v>
      </c>
      <c r="I80" s="75" t="s">
        <v>202</v>
      </c>
      <c r="J80" s="130">
        <v>3.15</v>
      </c>
      <c r="K80" s="119">
        <v>0</v>
      </c>
      <c r="L80" s="74" t="s">
        <v>76</v>
      </c>
      <c r="M80" s="77">
        <v>2</v>
      </c>
    </row>
    <row r="81" spans="1:15" ht="21.95" customHeight="1">
      <c r="A81" s="74"/>
      <c r="B81" s="79"/>
      <c r="C81" s="78"/>
      <c r="D81" s="78"/>
      <c r="E81" s="204" t="s">
        <v>272</v>
      </c>
      <c r="F81" s="131" t="s">
        <v>108</v>
      </c>
      <c r="G81" s="131" t="s">
        <v>107</v>
      </c>
      <c r="H81" s="74" t="s">
        <v>190</v>
      </c>
      <c r="I81" s="75" t="s">
        <v>202</v>
      </c>
      <c r="J81" s="130">
        <v>1</v>
      </c>
      <c r="K81" s="119">
        <v>0</v>
      </c>
      <c r="L81" s="74" t="s">
        <v>76</v>
      </c>
      <c r="M81" s="77">
        <v>2</v>
      </c>
    </row>
    <row r="82" spans="1:15" ht="21.95" customHeight="1">
      <c r="A82" s="74">
        <v>40</v>
      </c>
      <c r="B82" s="223" t="s">
        <v>276</v>
      </c>
      <c r="C82" s="202" t="s">
        <v>232</v>
      </c>
      <c r="D82" s="78" t="s">
        <v>62</v>
      </c>
      <c r="E82" s="203" t="s">
        <v>255</v>
      </c>
      <c r="F82" s="131" t="s">
        <v>108</v>
      </c>
      <c r="G82" s="131" t="s">
        <v>107</v>
      </c>
      <c r="H82" s="74" t="s">
        <v>190</v>
      </c>
      <c r="I82" s="75" t="s">
        <v>202</v>
      </c>
      <c r="J82" s="130">
        <v>3.15</v>
      </c>
      <c r="K82" s="119">
        <v>0</v>
      </c>
      <c r="L82" s="74" t="s">
        <v>76</v>
      </c>
      <c r="M82" s="77">
        <v>2</v>
      </c>
    </row>
    <row r="83" spans="1:15" ht="21.95" customHeight="1">
      <c r="A83" s="74"/>
      <c r="B83" s="106"/>
      <c r="C83" s="78"/>
      <c r="D83" s="78"/>
      <c r="E83" s="203" t="s">
        <v>226</v>
      </c>
      <c r="F83" s="131" t="s">
        <v>108</v>
      </c>
      <c r="G83" s="131" t="s">
        <v>107</v>
      </c>
      <c r="H83" s="74" t="s">
        <v>190</v>
      </c>
      <c r="I83" s="75" t="s">
        <v>202</v>
      </c>
      <c r="J83" s="130">
        <v>1.3</v>
      </c>
      <c r="K83" s="119">
        <v>0</v>
      </c>
      <c r="L83" s="74" t="s">
        <v>76</v>
      </c>
      <c r="M83" s="77">
        <v>2</v>
      </c>
    </row>
    <row r="84" spans="1:15" ht="21.95" customHeight="1">
      <c r="A84" s="74">
        <v>41</v>
      </c>
      <c r="B84" s="223" t="s">
        <v>277</v>
      </c>
      <c r="C84" s="202" t="s">
        <v>232</v>
      </c>
      <c r="D84" s="78" t="s">
        <v>62</v>
      </c>
      <c r="E84" s="204" t="s">
        <v>262</v>
      </c>
      <c r="F84" s="131" t="s">
        <v>108</v>
      </c>
      <c r="G84" s="131" t="s">
        <v>107</v>
      </c>
      <c r="H84" s="74" t="s">
        <v>190</v>
      </c>
      <c r="I84" s="75" t="s">
        <v>202</v>
      </c>
      <c r="J84" s="130">
        <v>0.3</v>
      </c>
      <c r="K84" s="119">
        <v>0</v>
      </c>
      <c r="L84" s="74" t="s">
        <v>76</v>
      </c>
      <c r="M84" s="77">
        <v>2</v>
      </c>
    </row>
    <row r="85" spans="1:15" ht="21.95" customHeight="1">
      <c r="A85" s="74"/>
      <c r="B85" s="127"/>
      <c r="C85" s="224"/>
      <c r="D85" s="78"/>
      <c r="E85" s="204" t="s">
        <v>258</v>
      </c>
      <c r="F85" s="131" t="s">
        <v>108</v>
      </c>
      <c r="G85" s="131" t="s">
        <v>107</v>
      </c>
      <c r="H85" s="74" t="s">
        <v>190</v>
      </c>
      <c r="I85" s="75" t="s">
        <v>202</v>
      </c>
      <c r="J85" s="130">
        <v>2</v>
      </c>
      <c r="K85" s="119">
        <v>0</v>
      </c>
      <c r="L85" s="74" t="s">
        <v>76</v>
      </c>
      <c r="M85" s="77">
        <v>2</v>
      </c>
    </row>
    <row r="86" spans="1:15" ht="21.95" customHeight="1">
      <c r="A86" s="74">
        <v>42</v>
      </c>
      <c r="B86" s="223" t="s">
        <v>278</v>
      </c>
      <c r="C86" s="202" t="s">
        <v>232</v>
      </c>
      <c r="D86" s="78" t="s">
        <v>62</v>
      </c>
      <c r="E86" s="204" t="s">
        <v>262</v>
      </c>
      <c r="F86" s="131" t="s">
        <v>108</v>
      </c>
      <c r="G86" s="131" t="s">
        <v>107</v>
      </c>
      <c r="H86" s="74" t="s">
        <v>190</v>
      </c>
      <c r="I86" s="75" t="s">
        <v>202</v>
      </c>
      <c r="J86" s="130">
        <v>0.3</v>
      </c>
      <c r="K86" s="119">
        <v>0</v>
      </c>
      <c r="L86" s="74" t="s">
        <v>76</v>
      </c>
      <c r="M86" s="77">
        <v>2</v>
      </c>
    </row>
    <row r="87" spans="1:15" ht="21.95" customHeight="1">
      <c r="A87" s="74"/>
      <c r="B87" s="127"/>
      <c r="C87" s="224"/>
      <c r="D87" s="78"/>
      <c r="E87" s="204" t="s">
        <v>279</v>
      </c>
      <c r="F87" s="131" t="s">
        <v>108</v>
      </c>
      <c r="G87" s="131" t="s">
        <v>107</v>
      </c>
      <c r="H87" s="74" t="s">
        <v>190</v>
      </c>
      <c r="I87" s="75" t="s">
        <v>202</v>
      </c>
      <c r="J87" s="130">
        <v>2</v>
      </c>
      <c r="K87" s="119">
        <v>0</v>
      </c>
      <c r="L87" s="74" t="s">
        <v>76</v>
      </c>
      <c r="M87" s="77">
        <v>2</v>
      </c>
    </row>
    <row r="88" spans="1:15" ht="21.95" customHeight="1">
      <c r="A88" s="74">
        <v>43</v>
      </c>
      <c r="B88" s="223" t="s">
        <v>280</v>
      </c>
      <c r="C88" s="202" t="s">
        <v>232</v>
      </c>
      <c r="D88" s="78" t="s">
        <v>62</v>
      </c>
      <c r="E88" s="204" t="s">
        <v>281</v>
      </c>
      <c r="F88" s="131" t="s">
        <v>108</v>
      </c>
      <c r="G88" s="131" t="s">
        <v>107</v>
      </c>
      <c r="H88" s="74" t="s">
        <v>190</v>
      </c>
      <c r="I88" s="75" t="s">
        <v>202</v>
      </c>
      <c r="J88" s="130">
        <v>1.3</v>
      </c>
      <c r="K88" s="119">
        <v>0</v>
      </c>
      <c r="L88" s="74" t="s">
        <v>76</v>
      </c>
      <c r="M88" s="77">
        <v>2</v>
      </c>
    </row>
    <row r="89" spans="1:15" ht="21.95" customHeight="1">
      <c r="A89" s="74"/>
      <c r="B89" s="121"/>
      <c r="C89" s="78"/>
      <c r="D89" s="78"/>
      <c r="E89" s="204" t="s">
        <v>272</v>
      </c>
      <c r="F89" s="131" t="s">
        <v>108</v>
      </c>
      <c r="G89" s="131" t="s">
        <v>107</v>
      </c>
      <c r="H89" s="74" t="s">
        <v>190</v>
      </c>
      <c r="I89" s="75" t="s">
        <v>202</v>
      </c>
      <c r="J89" s="130">
        <v>1</v>
      </c>
      <c r="K89" s="119">
        <v>0</v>
      </c>
      <c r="L89" s="74" t="s">
        <v>76</v>
      </c>
      <c r="M89" s="77">
        <v>2</v>
      </c>
    </row>
    <row r="90" spans="1:15" ht="21.95" customHeight="1">
      <c r="A90" s="74">
        <v>44</v>
      </c>
      <c r="B90" s="223" t="s">
        <v>282</v>
      </c>
      <c r="C90" s="202" t="s">
        <v>232</v>
      </c>
      <c r="D90" s="78" t="s">
        <v>62</v>
      </c>
      <c r="E90" s="204" t="s">
        <v>271</v>
      </c>
      <c r="F90" s="131" t="s">
        <v>108</v>
      </c>
      <c r="G90" s="131" t="s">
        <v>107</v>
      </c>
      <c r="H90" s="74" t="s">
        <v>190</v>
      </c>
      <c r="I90" s="75" t="s">
        <v>202</v>
      </c>
      <c r="J90" s="130">
        <v>3.15</v>
      </c>
      <c r="K90" s="119">
        <v>0</v>
      </c>
      <c r="L90" s="74" t="s">
        <v>76</v>
      </c>
      <c r="M90" s="77">
        <v>2</v>
      </c>
    </row>
    <row r="91" spans="1:15" ht="21.95" customHeight="1">
      <c r="A91" s="74"/>
      <c r="B91" s="127"/>
      <c r="C91" s="127"/>
      <c r="D91" s="78"/>
      <c r="E91" s="203" t="s">
        <v>226</v>
      </c>
      <c r="F91" s="131" t="s">
        <v>108</v>
      </c>
      <c r="G91" s="131" t="s">
        <v>107</v>
      </c>
      <c r="H91" s="74" t="s">
        <v>190</v>
      </c>
      <c r="I91" s="75" t="s">
        <v>202</v>
      </c>
      <c r="J91" s="130">
        <v>1.3</v>
      </c>
      <c r="K91" s="119">
        <v>0</v>
      </c>
      <c r="L91" s="74" t="s">
        <v>76</v>
      </c>
      <c r="M91" s="77">
        <v>2</v>
      </c>
    </row>
    <row r="92" spans="1:15" ht="21.95" customHeight="1">
      <c r="A92" s="74">
        <v>45</v>
      </c>
      <c r="B92" s="106" t="s">
        <v>283</v>
      </c>
      <c r="C92" s="127" t="s">
        <v>232</v>
      </c>
      <c r="D92" s="78" t="s">
        <v>62</v>
      </c>
      <c r="E92" s="137" t="s">
        <v>284</v>
      </c>
      <c r="F92" s="131" t="s">
        <v>108</v>
      </c>
      <c r="G92" s="131" t="s">
        <v>107</v>
      </c>
      <c r="H92" s="74" t="s">
        <v>190</v>
      </c>
      <c r="I92" s="75" t="s">
        <v>202</v>
      </c>
      <c r="J92" s="130">
        <v>2.2999999999999998</v>
      </c>
      <c r="K92" s="119">
        <v>0</v>
      </c>
      <c r="L92" s="74" t="s">
        <v>76</v>
      </c>
      <c r="M92" s="77">
        <v>2</v>
      </c>
    </row>
    <row r="93" spans="1:15" ht="21.95" customHeight="1">
      <c r="A93" s="74"/>
      <c r="B93" s="106"/>
      <c r="C93" s="127"/>
      <c r="D93" s="78"/>
      <c r="E93" s="226" t="s">
        <v>285</v>
      </c>
      <c r="F93" s="131" t="s">
        <v>108</v>
      </c>
      <c r="G93" s="131" t="s">
        <v>107</v>
      </c>
      <c r="H93" s="74" t="s">
        <v>190</v>
      </c>
      <c r="I93" s="75" t="s">
        <v>202</v>
      </c>
      <c r="J93" s="130">
        <v>1</v>
      </c>
      <c r="K93" s="119">
        <v>0</v>
      </c>
      <c r="L93" s="74" t="s">
        <v>76</v>
      </c>
      <c r="M93" s="77">
        <v>2</v>
      </c>
    </row>
    <row r="94" spans="1:15" ht="21.95" customHeight="1">
      <c r="A94" s="3"/>
      <c r="B94" s="3"/>
      <c r="C94" s="27"/>
      <c r="D94" s="27"/>
      <c r="E94" s="28"/>
      <c r="F94" s="27"/>
      <c r="G94" s="27"/>
      <c r="H94" s="27"/>
      <c r="I94" s="27"/>
      <c r="J94" s="231"/>
      <c r="K94" s="27"/>
      <c r="L94" s="27"/>
      <c r="M94" s="27"/>
      <c r="N94" s="27"/>
      <c r="O94" s="27"/>
    </row>
    <row r="95" spans="1:15" ht="21.95" customHeight="1">
      <c r="A95" s="3"/>
      <c r="B95" s="3"/>
      <c r="C95" s="27"/>
      <c r="D95" s="27"/>
      <c r="E95" s="28"/>
      <c r="F95" s="27"/>
      <c r="G95" s="27"/>
      <c r="H95" s="27"/>
      <c r="I95" s="27"/>
      <c r="J95" s="231"/>
      <c r="K95" s="27"/>
      <c r="L95" s="27"/>
      <c r="M95" s="27"/>
      <c r="N95" s="27"/>
      <c r="O95" s="27"/>
    </row>
    <row r="96" spans="1:15" ht="21.95" customHeight="1">
      <c r="A96" s="3"/>
      <c r="B96" s="3"/>
      <c r="C96" s="27"/>
      <c r="D96" s="27"/>
      <c r="E96" s="28"/>
      <c r="F96" s="27"/>
      <c r="G96" s="27"/>
      <c r="H96" s="27"/>
      <c r="I96" s="27"/>
      <c r="J96" s="231"/>
      <c r="K96" s="27"/>
      <c r="L96" s="27"/>
      <c r="M96" s="27"/>
      <c r="N96" s="27"/>
      <c r="O96" s="27"/>
    </row>
    <row r="97" spans="1:15" ht="21.95" customHeight="1">
      <c r="A97" s="10"/>
      <c r="B97" s="10"/>
      <c r="C97" s="53"/>
      <c r="D97" s="27"/>
      <c r="E97" s="28"/>
      <c r="F97" s="27"/>
      <c r="G97" s="27"/>
      <c r="H97" s="27"/>
      <c r="I97" s="27"/>
      <c r="J97" s="231"/>
      <c r="K97" s="27"/>
      <c r="L97" s="27"/>
      <c r="M97" s="27"/>
      <c r="N97" s="27"/>
      <c r="O97" s="27"/>
    </row>
    <row r="98" spans="1:15" ht="21.95" customHeight="1">
      <c r="A98" s="10"/>
      <c r="B98" s="10"/>
      <c r="C98" s="53"/>
      <c r="D98" s="27"/>
      <c r="E98" s="28"/>
      <c r="F98" s="27"/>
      <c r="G98" s="27"/>
      <c r="H98" s="27"/>
      <c r="I98" s="27"/>
      <c r="J98" s="231"/>
      <c r="K98" s="27"/>
      <c r="L98" s="27"/>
      <c r="M98" s="27"/>
      <c r="N98" s="27"/>
      <c r="O98" s="27"/>
    </row>
    <row r="99" spans="1:15" ht="21.95" customHeight="1">
      <c r="A99" s="10"/>
      <c r="B99" s="10"/>
      <c r="C99" s="53"/>
      <c r="D99" s="27"/>
      <c r="E99" s="28"/>
      <c r="F99" s="27"/>
      <c r="G99" s="27"/>
      <c r="H99" s="27"/>
      <c r="I99" s="27"/>
      <c r="J99" s="231"/>
      <c r="K99" s="27"/>
      <c r="L99" s="27"/>
      <c r="M99" s="27"/>
      <c r="N99" s="27"/>
      <c r="O99" s="27"/>
    </row>
    <row r="100" spans="1:15" ht="21.95" customHeight="1">
      <c r="A100" s="10"/>
      <c r="B100" s="10"/>
      <c r="C100" s="53"/>
      <c r="D100" s="27"/>
      <c r="E100" s="28"/>
      <c r="F100" s="27"/>
      <c r="G100" s="27"/>
      <c r="H100" s="27"/>
      <c r="I100" s="27"/>
      <c r="J100" s="231"/>
      <c r="K100" s="27"/>
      <c r="L100" s="27"/>
      <c r="M100" s="27"/>
      <c r="N100" s="27"/>
      <c r="O100" s="27"/>
    </row>
    <row r="101" spans="1:15" ht="21.95" customHeight="1">
      <c r="A101" s="10"/>
      <c r="B101" s="10"/>
      <c r="C101" s="53"/>
      <c r="D101" s="27"/>
      <c r="E101" s="28"/>
      <c r="F101" s="27"/>
      <c r="G101" s="27"/>
      <c r="H101" s="27"/>
      <c r="I101" s="27"/>
      <c r="J101" s="231"/>
      <c r="K101" s="27"/>
      <c r="L101" s="27"/>
      <c r="M101" s="27"/>
      <c r="N101" s="27"/>
      <c r="O101" s="27"/>
    </row>
    <row r="102" spans="1:15" ht="21.95" customHeight="1">
      <c r="A102" s="10"/>
      <c r="B102" s="10"/>
      <c r="C102" s="53"/>
      <c r="D102" s="27"/>
      <c r="E102" s="28"/>
      <c r="F102" s="27"/>
      <c r="G102" s="27"/>
      <c r="H102" s="27"/>
      <c r="I102" s="27"/>
      <c r="J102" s="231"/>
      <c r="K102" s="27"/>
      <c r="L102" s="27"/>
      <c r="M102" s="27"/>
      <c r="N102" s="27"/>
      <c r="O102" s="27"/>
    </row>
    <row r="103" spans="1:15" ht="21.95" customHeight="1">
      <c r="A103" s="10"/>
      <c r="B103" s="10"/>
      <c r="C103" s="53"/>
      <c r="D103" s="27"/>
      <c r="E103" s="28"/>
      <c r="F103" s="27"/>
      <c r="G103" s="27"/>
      <c r="H103" s="27"/>
      <c r="I103" s="27"/>
      <c r="J103" s="231"/>
      <c r="K103" s="27"/>
      <c r="L103" s="27"/>
      <c r="M103" s="27"/>
      <c r="N103" s="27"/>
      <c r="O103" s="27"/>
    </row>
    <row r="104" spans="1:15" ht="21.95" customHeight="1">
      <c r="A104" s="3"/>
      <c r="B104" s="3"/>
      <c r="C104" s="27"/>
      <c r="D104" s="27"/>
      <c r="E104" s="28"/>
      <c r="F104" s="27"/>
      <c r="G104" s="27"/>
      <c r="H104" s="27"/>
      <c r="I104" s="27"/>
      <c r="J104" s="231"/>
      <c r="K104" s="27"/>
      <c r="L104" s="27"/>
      <c r="M104" s="27"/>
      <c r="N104" s="27"/>
      <c r="O104" s="27"/>
    </row>
    <row r="105" spans="1:15" ht="21.95" customHeight="1">
      <c r="A105" s="3"/>
      <c r="B105" s="3"/>
      <c r="C105" s="27"/>
      <c r="D105" s="27"/>
      <c r="E105" s="28"/>
      <c r="F105" s="27"/>
      <c r="G105" s="27"/>
      <c r="H105" s="27"/>
      <c r="I105" s="27"/>
      <c r="J105" s="231"/>
      <c r="K105" s="27"/>
      <c r="L105" s="27"/>
      <c r="M105" s="27"/>
      <c r="N105" s="27"/>
      <c r="O105" s="27"/>
    </row>
    <row r="106" spans="1:15" ht="21.95" customHeight="1">
      <c r="A106" s="3"/>
      <c r="B106" s="3"/>
      <c r="C106" s="27"/>
      <c r="D106" s="27"/>
      <c r="E106" s="28"/>
      <c r="F106" s="27"/>
      <c r="G106" s="27"/>
      <c r="H106" s="27"/>
      <c r="I106" s="27"/>
      <c r="J106" s="231"/>
      <c r="K106" s="27"/>
      <c r="L106" s="27"/>
      <c r="M106" s="27"/>
      <c r="N106" s="27"/>
      <c r="O106" s="27"/>
    </row>
    <row r="107" spans="1:15" ht="21.95" customHeight="1">
      <c r="A107" s="3"/>
      <c r="B107" s="3"/>
      <c r="C107" s="27"/>
      <c r="D107" s="27"/>
      <c r="E107" s="28"/>
      <c r="F107" s="27"/>
      <c r="G107" s="27"/>
      <c r="H107" s="27"/>
      <c r="I107" s="27"/>
      <c r="J107" s="231"/>
      <c r="K107" s="27"/>
      <c r="L107" s="27"/>
      <c r="M107" s="27"/>
      <c r="N107" s="27"/>
      <c r="O107" s="27"/>
    </row>
    <row r="108" spans="1:15" ht="21.95" customHeight="1">
      <c r="A108" s="3"/>
      <c r="B108" s="3"/>
      <c r="C108" s="27"/>
      <c r="D108" s="27"/>
      <c r="E108" s="28"/>
      <c r="F108" s="27"/>
      <c r="G108" s="27"/>
      <c r="H108" s="27"/>
      <c r="I108" s="27"/>
      <c r="J108" s="231"/>
      <c r="K108" s="27"/>
      <c r="L108" s="27"/>
      <c r="M108" s="27"/>
      <c r="N108" s="27"/>
      <c r="O108" s="27"/>
    </row>
    <row r="109" spans="1:15" ht="21.95" customHeight="1">
      <c r="A109" s="3"/>
      <c r="B109" s="3"/>
      <c r="C109" s="27"/>
      <c r="D109" s="27"/>
      <c r="E109" s="28"/>
      <c r="F109" s="27"/>
      <c r="G109" s="27"/>
      <c r="H109" s="27"/>
      <c r="I109" s="27"/>
      <c r="J109" s="231"/>
      <c r="K109" s="27"/>
      <c r="L109" s="27"/>
      <c r="M109" s="27"/>
      <c r="N109" s="27"/>
      <c r="O109" s="27"/>
    </row>
    <row r="110" spans="1:15" ht="21.95" customHeight="1">
      <c r="A110" s="3"/>
      <c r="B110" s="3"/>
      <c r="C110" s="27"/>
      <c r="D110" s="27"/>
      <c r="E110" s="28"/>
      <c r="F110" s="27"/>
      <c r="G110" s="27"/>
      <c r="H110" s="27"/>
      <c r="I110" s="27"/>
      <c r="J110" s="231"/>
      <c r="K110" s="27"/>
      <c r="L110" s="27"/>
      <c r="M110" s="27"/>
      <c r="N110" s="27"/>
      <c r="O110" s="27"/>
    </row>
    <row r="111" spans="1:15" ht="21.95" customHeight="1">
      <c r="A111" s="3"/>
      <c r="B111" s="3"/>
      <c r="C111" s="27"/>
      <c r="D111" s="27"/>
      <c r="E111" s="28"/>
      <c r="F111" s="27"/>
      <c r="G111" s="27"/>
      <c r="H111" s="27"/>
      <c r="I111" s="27"/>
      <c r="J111" s="231"/>
      <c r="K111" s="27"/>
      <c r="L111" s="27"/>
      <c r="M111" s="27"/>
      <c r="N111" s="27"/>
      <c r="O111" s="27"/>
    </row>
    <row r="112" spans="1:15" ht="21.95" customHeight="1">
      <c r="A112" s="3"/>
      <c r="B112" s="3"/>
      <c r="C112" s="27"/>
      <c r="D112" s="27"/>
      <c r="E112" s="28"/>
      <c r="F112" s="27"/>
      <c r="G112" s="27"/>
      <c r="H112" s="27"/>
      <c r="I112" s="27"/>
      <c r="J112" s="231"/>
      <c r="K112" s="27"/>
      <c r="L112" s="27"/>
      <c r="M112" s="27"/>
      <c r="N112" s="27"/>
      <c r="O112" s="27"/>
    </row>
    <row r="113" spans="1:15" ht="21.95" customHeight="1">
      <c r="A113" s="3"/>
      <c r="B113" s="3"/>
      <c r="C113" s="27"/>
      <c r="D113" s="27"/>
      <c r="E113" s="28"/>
      <c r="F113" s="27"/>
      <c r="G113" s="27"/>
      <c r="H113" s="27"/>
      <c r="I113" s="27"/>
      <c r="J113" s="231"/>
      <c r="K113" s="27"/>
      <c r="L113" s="27"/>
      <c r="M113" s="27"/>
      <c r="N113" s="27"/>
      <c r="O113" s="27"/>
    </row>
    <row r="114" spans="1:15" ht="21.95" customHeight="1">
      <c r="A114" s="3"/>
      <c r="B114" s="3"/>
      <c r="C114" s="27"/>
      <c r="D114" s="27"/>
      <c r="E114" s="28"/>
      <c r="F114" s="27"/>
      <c r="G114" s="27"/>
      <c r="H114" s="27"/>
      <c r="I114" s="27"/>
      <c r="J114" s="231"/>
      <c r="K114" s="27"/>
      <c r="L114" s="27"/>
      <c r="M114" s="27"/>
      <c r="N114" s="27"/>
      <c r="O114" s="27"/>
    </row>
    <row r="115" spans="1:15" ht="21.95" customHeight="1">
      <c r="A115" s="3"/>
      <c r="B115" s="3"/>
      <c r="C115" s="27"/>
      <c r="D115" s="27"/>
      <c r="E115" s="28"/>
      <c r="F115" s="27"/>
      <c r="G115" s="27"/>
      <c r="H115" s="27"/>
      <c r="I115" s="27"/>
      <c r="J115" s="231"/>
      <c r="K115" s="27"/>
      <c r="L115" s="27"/>
      <c r="M115" s="27"/>
      <c r="N115" s="27"/>
      <c r="O115" s="27"/>
    </row>
    <row r="116" spans="1:15" ht="21.95" customHeight="1">
      <c r="A116" s="3"/>
      <c r="B116" s="3"/>
      <c r="C116" s="27"/>
      <c r="D116" s="27"/>
      <c r="E116" s="28"/>
      <c r="F116" s="27"/>
      <c r="G116" s="27"/>
      <c r="H116" s="27"/>
      <c r="I116" s="27"/>
      <c r="J116" s="231"/>
      <c r="K116" s="27"/>
      <c r="L116" s="27"/>
      <c r="M116" s="27"/>
      <c r="N116" s="27"/>
      <c r="O116" s="27"/>
    </row>
    <row r="117" spans="1:15" ht="21.95" customHeight="1">
      <c r="A117" s="3"/>
      <c r="B117" s="3"/>
      <c r="C117" s="27"/>
      <c r="D117" s="27"/>
      <c r="E117" s="28"/>
      <c r="F117" s="27"/>
      <c r="G117" s="27"/>
      <c r="H117" s="27"/>
      <c r="I117" s="27"/>
      <c r="J117" s="231"/>
      <c r="K117" s="27"/>
      <c r="L117" s="27"/>
      <c r="M117" s="27"/>
      <c r="N117" s="27"/>
      <c r="O117" s="27"/>
    </row>
    <row r="118" spans="1:15" ht="21.95" customHeight="1">
      <c r="A118" s="3"/>
      <c r="B118" s="3"/>
      <c r="C118" s="27"/>
      <c r="D118" s="27"/>
      <c r="E118" s="28"/>
      <c r="F118" s="27"/>
      <c r="G118" s="27"/>
      <c r="H118" s="27"/>
      <c r="I118" s="27"/>
      <c r="J118" s="231"/>
      <c r="K118" s="27"/>
      <c r="L118" s="27"/>
      <c r="M118" s="27"/>
      <c r="N118" s="27"/>
      <c r="O118" s="27"/>
    </row>
    <row r="119" spans="1:15" ht="21.95" customHeight="1">
      <c r="A119" s="3"/>
      <c r="B119" s="3"/>
      <c r="C119" s="27"/>
      <c r="D119" s="27"/>
      <c r="E119" s="28"/>
      <c r="F119" s="27"/>
      <c r="G119" s="27"/>
      <c r="H119" s="27"/>
      <c r="I119" s="27"/>
      <c r="J119" s="231"/>
      <c r="K119" s="27"/>
      <c r="L119" s="27"/>
      <c r="M119" s="27"/>
      <c r="N119" s="27"/>
      <c r="O119" s="27"/>
    </row>
    <row r="120" spans="1:15" ht="21.95" customHeight="1">
      <c r="A120" s="3"/>
      <c r="B120" s="3"/>
      <c r="C120" s="27"/>
      <c r="D120" s="27"/>
      <c r="E120" s="28"/>
      <c r="F120" s="27"/>
      <c r="G120" s="27"/>
      <c r="H120" s="27"/>
      <c r="I120" s="27"/>
      <c r="J120" s="231"/>
      <c r="K120" s="27"/>
      <c r="L120" s="27"/>
      <c r="M120" s="27"/>
      <c r="N120" s="27"/>
      <c r="O120" s="27"/>
    </row>
    <row r="121" spans="1:15" ht="21.95" customHeight="1">
      <c r="A121" s="3"/>
      <c r="B121" s="3"/>
      <c r="C121" s="27"/>
      <c r="D121" s="27"/>
      <c r="E121" s="28"/>
      <c r="F121" s="27"/>
      <c r="G121" s="27"/>
      <c r="H121" s="27"/>
      <c r="I121" s="27"/>
      <c r="J121" s="231"/>
      <c r="K121" s="27"/>
      <c r="L121" s="27"/>
      <c r="M121" s="27"/>
      <c r="N121" s="27"/>
      <c r="O121" s="27"/>
    </row>
    <row r="122" spans="1:15" ht="21.95" customHeight="1">
      <c r="A122" s="3"/>
      <c r="B122" s="3"/>
      <c r="C122" s="27"/>
      <c r="D122" s="27"/>
      <c r="E122" s="28"/>
      <c r="F122" s="27"/>
      <c r="G122" s="27"/>
      <c r="H122" s="27"/>
      <c r="I122" s="27"/>
      <c r="J122" s="231"/>
      <c r="K122" s="27"/>
      <c r="L122" s="27"/>
      <c r="M122" s="27"/>
      <c r="N122" s="27"/>
      <c r="O122" s="27"/>
    </row>
    <row r="123" spans="1:15" ht="21.95" customHeight="1">
      <c r="A123" s="3"/>
      <c r="B123" s="3"/>
      <c r="C123" s="27"/>
      <c r="D123" s="27"/>
      <c r="E123" s="28"/>
      <c r="F123" s="27"/>
      <c r="G123" s="27"/>
      <c r="H123" s="27"/>
      <c r="I123" s="27"/>
      <c r="J123" s="231"/>
      <c r="K123" s="27"/>
      <c r="L123" s="27"/>
      <c r="M123" s="27"/>
      <c r="N123" s="27"/>
      <c r="O123" s="27"/>
    </row>
    <row r="124" spans="1:15" ht="21.95" customHeight="1">
      <c r="A124" s="3"/>
      <c r="B124" s="3"/>
      <c r="C124" s="27"/>
      <c r="D124" s="27"/>
      <c r="E124" s="28"/>
      <c r="F124" s="27"/>
      <c r="G124" s="27"/>
      <c r="H124" s="27"/>
      <c r="I124" s="27"/>
      <c r="J124" s="231"/>
      <c r="K124" s="27"/>
      <c r="L124" s="27"/>
      <c r="M124" s="27"/>
      <c r="N124" s="27"/>
      <c r="O124" s="27"/>
    </row>
    <row r="125" spans="1:15" ht="21.95" customHeight="1">
      <c r="A125" s="3"/>
      <c r="B125" s="3"/>
      <c r="C125" s="27"/>
      <c r="D125" s="27"/>
      <c r="E125" s="28"/>
      <c r="F125" s="27"/>
      <c r="G125" s="27"/>
      <c r="H125" s="27"/>
      <c r="I125" s="27"/>
      <c r="J125" s="231"/>
      <c r="K125" s="27"/>
      <c r="L125" s="27"/>
      <c r="M125" s="27"/>
      <c r="N125" s="27"/>
      <c r="O125" s="27"/>
    </row>
  </sheetData>
  <sheetProtection selectLockedCells="1"/>
  <protectedRanges>
    <protectedRange password="CE28" sqref="H4:I4 H2 B2" name="ช่วง1_2"/>
    <protectedRange password="CE28" sqref="B7:B8" name="ช่วง1"/>
    <protectedRange password="CE28" sqref="B9:B10" name="ช่วง1_1"/>
    <protectedRange password="CE28" sqref="B11" name="ช่วง1_2_1"/>
    <protectedRange password="CE28" sqref="B13" name="ช่วง1_2_1_1"/>
    <protectedRange password="CE28" sqref="B19" name="ช่วง1_3"/>
    <protectedRange password="CE28" sqref="B21" name="ช่วง1_4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126:J1000" xr:uid="{00000000-0002-0000-0000-000003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126:K1000 J7:K93" xr:uid="{00000000-0002-0000-0000-000004000000}">
      <formula1>0</formula1>
      <formula2>300000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26:D1000 D7:D93" xr:uid="{00000000-0002-0000-0000-000007000000}">
      <formula1>"ข้าราชการ, พนักงานราชการ"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9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A000000}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00000000-0002-0000-0000-000005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00000000-0002-0000-0000-000006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00000000-0002-0000-0000-000008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topLeftCell="A6" zoomScaleNormal="100" zoomScaleSheetLayoutView="90" zoomScalePageLayoutView="120" workbookViewId="0">
      <selection activeCell="T6" sqref="T6"/>
    </sheetView>
  </sheetViews>
  <sheetFormatPr defaultColWidth="9" defaultRowHeight="21.75"/>
  <cols>
    <col min="1" max="1" width="3.140625" style="22" customWidth="1"/>
    <col min="2" max="2" width="19.140625" style="22" customWidth="1"/>
    <col min="3" max="3" width="10.42578125" style="22" customWidth="1"/>
    <col min="4" max="4" width="8.28515625" style="22" customWidth="1"/>
    <col min="5" max="5" width="28.42578125" style="22" customWidth="1"/>
    <col min="6" max="6" width="8.7109375" style="22" customWidth="1"/>
    <col min="7" max="7" width="1.42578125" style="22" customWidth="1"/>
    <col min="8" max="8" width="12.28515625" style="22" customWidth="1"/>
    <col min="9" max="9" width="9.7109375" style="22" customWidth="1"/>
    <col min="10" max="10" width="7.42578125" style="30" customWidth="1"/>
    <col min="11" max="11" width="8.42578125" style="22" customWidth="1"/>
    <col min="12" max="12" width="9.28515625" style="22" customWidth="1"/>
    <col min="13" max="13" width="7" style="22" customWidth="1"/>
    <col min="14" max="14" width="0.85546875" style="22" customWidth="1"/>
    <col min="15" max="15" width="5.140625" style="26" customWidth="1"/>
    <col min="16" max="16384" width="9" style="22"/>
  </cols>
  <sheetData>
    <row r="1" spans="1:17" s="13" customFormat="1" ht="36.75" customHeight="1">
      <c r="A1" s="155" t="s">
        <v>67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87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162" t="str">
        <f>เก็บข้อมูลHRD!C2</f>
        <v>กองงานพระราชดำริและกิจกรรมพิเศษ</v>
      </c>
      <c r="E2" s="162"/>
      <c r="F2" s="162"/>
      <c r="G2" s="162"/>
      <c r="H2" s="162"/>
      <c r="I2" s="162"/>
      <c r="J2" s="163" t="s">
        <v>69</v>
      </c>
      <c r="K2" s="163"/>
      <c r="L2" s="162" t="str">
        <f>เก็บข้อมูลHRD!J4</f>
        <v>ชมพูนุท</v>
      </c>
      <c r="M2" s="162"/>
      <c r="N2" s="88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157" t="s">
        <v>46</v>
      </c>
      <c r="C4" s="158"/>
      <c r="D4" s="116">
        <f>เก็บข้อมูลHRD!D4</f>
        <v>12</v>
      </c>
      <c r="E4" s="33" t="s">
        <v>53</v>
      </c>
      <c r="F4" s="116">
        <f>เก็บข้อมูลHRD!F4</f>
        <v>34</v>
      </c>
      <c r="G4" s="34"/>
      <c r="H4" s="35" t="s">
        <v>47</v>
      </c>
      <c r="I4" s="159">
        <f>เก็บข้อมูลHRD!H4</f>
        <v>2565</v>
      </c>
      <c r="J4" s="160"/>
      <c r="K4" s="161" t="s">
        <v>45</v>
      </c>
      <c r="L4" s="161"/>
      <c r="M4" s="36" t="str">
        <f>เก็บข้อมูลHRD!L4:M4</f>
        <v>19/9/2565</v>
      </c>
      <c r="N4" s="89"/>
      <c r="O4" s="25"/>
      <c r="P4" s="20"/>
    </row>
    <row r="5" spans="1:17" s="28" customFormat="1" ht="5.25" customHeight="1">
      <c r="A5" s="9"/>
      <c r="B5" s="154"/>
      <c r="C5" s="154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173" t="s">
        <v>13</v>
      </c>
      <c r="B6" s="170" t="s">
        <v>34</v>
      </c>
      <c r="C6" s="171"/>
      <c r="D6" s="171"/>
      <c r="E6" s="171"/>
      <c r="F6" s="172"/>
      <c r="G6" s="37"/>
      <c r="H6" s="148" t="s">
        <v>32</v>
      </c>
      <c r="I6" s="148"/>
      <c r="J6" s="148"/>
      <c r="K6" s="147" t="s">
        <v>33</v>
      </c>
      <c r="L6" s="147"/>
      <c r="M6" s="147"/>
      <c r="N6" s="90"/>
      <c r="O6" s="21"/>
      <c r="P6" s="27"/>
      <c r="Q6" s="27"/>
    </row>
    <row r="7" spans="1:17" ht="24.95" customHeight="1">
      <c r="A7" s="174"/>
      <c r="B7" s="187" t="s">
        <v>51</v>
      </c>
      <c r="C7" s="188"/>
      <c r="D7" s="189"/>
      <c r="E7" s="185" t="s">
        <v>62</v>
      </c>
      <c r="F7" s="185"/>
      <c r="G7" s="40"/>
      <c r="H7" s="152" t="s">
        <v>15</v>
      </c>
      <c r="I7" s="152"/>
      <c r="J7" s="41">
        <f>COUNTIF(เก็บข้อมูลHRD!F7:F2006,"ความรู้/ทักษะเฉพาะทางในสายงาน")</f>
        <v>0</v>
      </c>
      <c r="K7" s="149" t="s">
        <v>48</v>
      </c>
      <c r="L7" s="149"/>
      <c r="M7" s="42">
        <f>COUNTIF(เก็บข้อมูลHRD!G7:G2006,"อบรมกับหน่วยงานนอกกรมฯ")</f>
        <v>0</v>
      </c>
      <c r="N7" s="92"/>
    </row>
    <row r="8" spans="1:17" ht="24.95" customHeight="1">
      <c r="A8" s="174"/>
      <c r="B8" s="167" t="s">
        <v>8</v>
      </c>
      <c r="C8" s="167"/>
      <c r="D8" s="38">
        <f t="array" ref="D8">COUNTIFS(เก็บข้อมูลHRD!D7:D2006,"ข้าราชการ",เก็บข้อมูลHRD!M7:M2006,"1")</f>
        <v>0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0</v>
      </c>
      <c r="G8" s="40"/>
      <c r="H8" s="152" t="s">
        <v>16</v>
      </c>
      <c r="I8" s="152"/>
      <c r="J8" s="41">
        <f>COUNTIF(เก็บข้อมูลHRD!F7:F2006,"ภาษา")</f>
        <v>0</v>
      </c>
      <c r="K8" s="164" t="s">
        <v>40</v>
      </c>
      <c r="L8" s="164"/>
      <c r="M8" s="42">
        <f>COUNTIF(เก็บข้อมูลHRD!G7:G2006,"อบรมกับหน่วยงานในกรมฯ")</f>
        <v>0</v>
      </c>
      <c r="N8" s="92"/>
      <c r="P8" s="29"/>
    </row>
    <row r="9" spans="1:17" ht="24.95" customHeight="1">
      <c r="A9" s="174"/>
      <c r="B9" s="167" t="s">
        <v>9</v>
      </c>
      <c r="C9" s="167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0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0</v>
      </c>
      <c r="G9" s="45"/>
      <c r="H9" s="152" t="s">
        <v>17</v>
      </c>
      <c r="I9" s="152"/>
      <c r="J9" s="41">
        <f>COUNTIF(เก็บข้อมูลHRD!F7:F2006,"ภาวะผู้นำ/คุณธรรม/จริยธรรม")</f>
        <v>0</v>
      </c>
      <c r="K9" s="149" t="s">
        <v>49</v>
      </c>
      <c r="L9" s="149"/>
      <c r="M9" s="42">
        <f>COUNTIF(เก็บข้อมูลHRD!G7:G2006,"e-Learning")</f>
        <v>87</v>
      </c>
      <c r="N9" s="92"/>
    </row>
    <row r="10" spans="1:17" ht="24.95" customHeight="1">
      <c r="A10" s="175"/>
      <c r="B10" s="167" t="s">
        <v>70</v>
      </c>
      <c r="C10" s="167"/>
      <c r="D10" s="44">
        <f t="array" ref="D10">D9/D4*100</f>
        <v>0</v>
      </c>
      <c r="E10" s="39" t="s">
        <v>71</v>
      </c>
      <c r="F10" s="44">
        <f t="array" ref="F10">F9/F4*100</f>
        <v>0</v>
      </c>
      <c r="G10" s="46"/>
      <c r="H10" s="152" t="s">
        <v>18</v>
      </c>
      <c r="I10" s="152"/>
      <c r="J10" s="41">
        <f t="array" ref="J10">COUNTIF(เก็บข้อมูลHRD!F7:F1006,"จิตอาสา/บริการ")</f>
        <v>0</v>
      </c>
      <c r="K10" s="149" t="s">
        <v>23</v>
      </c>
      <c r="L10" s="149"/>
      <c r="M10" s="42">
        <f>COUNTIF(เก็บข้อมูลHRD!G7:G2006,"ชุมชนนักปฏิบัติ(CoP)")</f>
        <v>0</v>
      </c>
      <c r="N10" s="92"/>
    </row>
    <row r="11" spans="1:17" ht="24.95" customHeight="1">
      <c r="A11" s="182" t="s">
        <v>14</v>
      </c>
      <c r="B11" s="179" t="s">
        <v>35</v>
      </c>
      <c r="C11" s="180"/>
      <c r="D11" s="180"/>
      <c r="E11" s="180"/>
      <c r="F11" s="181"/>
      <c r="G11" s="40"/>
      <c r="H11" s="152" t="s">
        <v>19</v>
      </c>
      <c r="I11" s="152"/>
      <c r="J11" s="41">
        <f>COUNTIF(เก็บข้อมูลHRD!F7:F2006,"ความรับผิดชอบ/ซื่อสัตย์สุจริต")</f>
        <v>0</v>
      </c>
      <c r="K11" s="149" t="s">
        <v>26</v>
      </c>
      <c r="L11" s="149"/>
      <c r="M11" s="42">
        <f>COUNTIF(เก็บข้อมูลHRD!G7:G2006,"สอนงาน")</f>
        <v>0</v>
      </c>
      <c r="N11" s="92"/>
    </row>
    <row r="12" spans="1:17" ht="24.95" customHeight="1">
      <c r="A12" s="183"/>
      <c r="B12" s="176" t="s">
        <v>51</v>
      </c>
      <c r="C12" s="177"/>
      <c r="D12" s="178"/>
      <c r="E12" s="186" t="s">
        <v>62</v>
      </c>
      <c r="F12" s="186"/>
      <c r="G12" s="40"/>
      <c r="H12" s="152" t="s">
        <v>20</v>
      </c>
      <c r="I12" s="152"/>
      <c r="J12" s="41">
        <f>COUNTIF(เก็บข้อมูลHRD!F7:F2006,"ทำงานเป็นทีม")</f>
        <v>0</v>
      </c>
      <c r="K12" s="149" t="s">
        <v>27</v>
      </c>
      <c r="L12" s="149"/>
      <c r="M12" s="42">
        <f>COUNTIF(เก็บข้อมูลHRD!G7:G2006,"มอบหมายงาน")</f>
        <v>0</v>
      </c>
      <c r="N12" s="92"/>
    </row>
    <row r="13" spans="1:17" ht="24.95" customHeight="1">
      <c r="A13" s="183"/>
      <c r="B13" s="151" t="s">
        <v>8</v>
      </c>
      <c r="C13" s="151"/>
      <c r="D13" s="38">
        <f t="array" ref="D13">COUNTIFS(เก็บข้อมูลHRD!D7:D2006,"ข้าราชการ",เก็บข้อมูลHRD!M7:M2006,"2")</f>
        <v>11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34</v>
      </c>
      <c r="G13" s="45"/>
      <c r="H13" s="152" t="s">
        <v>24</v>
      </c>
      <c r="I13" s="152"/>
      <c r="J13" s="41">
        <f>COUNTIF(เก็บข้อมูลHRD!F7:F2006,"คิดค้น/ใช้นวัตกรรมใหม่ๆ")</f>
        <v>0</v>
      </c>
      <c r="K13" s="149" t="s">
        <v>28</v>
      </c>
      <c r="L13" s="149"/>
      <c r="M13" s="42">
        <f>COUNTIF(เก็บข้อมูลHRD!G7:G2006,"ดูงานนอกสถานที่")</f>
        <v>0</v>
      </c>
      <c r="N13" s="92"/>
      <c r="Q13" s="22" t="s">
        <v>55</v>
      </c>
    </row>
    <row r="14" spans="1:17" ht="24.95" customHeight="1">
      <c r="A14" s="183"/>
      <c r="B14" s="151" t="s">
        <v>9</v>
      </c>
      <c r="C14" s="151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11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34</v>
      </c>
      <c r="G14" s="46"/>
      <c r="H14" s="152" t="s">
        <v>25</v>
      </c>
      <c r="I14" s="152"/>
      <c r="J14" s="41">
        <f>COUNTIF(เก็บข้อมูลHRD!F7:F2006,"กฎหมาย/กฎระเบียบฯ")</f>
        <v>0</v>
      </c>
      <c r="K14" s="149" t="s">
        <v>29</v>
      </c>
      <c r="L14" s="149"/>
      <c r="M14" s="42">
        <f>COUNTIF(เก็บข้อมูลHRD!G7:G2006,"หมุนเวียนงาน")</f>
        <v>0</v>
      </c>
      <c r="N14" s="92"/>
    </row>
    <row r="15" spans="1:17" ht="24.95" customHeight="1">
      <c r="A15" s="184"/>
      <c r="B15" s="151" t="s">
        <v>70</v>
      </c>
      <c r="C15" s="151"/>
      <c r="D15" s="44">
        <f>D14/D4*100</f>
        <v>91.666666666666657</v>
      </c>
      <c r="E15" s="39" t="s">
        <v>71</v>
      </c>
      <c r="F15" s="44">
        <f>F14/F4*100</f>
        <v>100</v>
      </c>
      <c r="G15" s="40"/>
      <c r="H15" s="152" t="s">
        <v>21</v>
      </c>
      <c r="I15" s="152"/>
      <c r="J15" s="41">
        <f>COUNTIF(เก็บข้อมูลHRD!F7:F2006,"การใช้เทคโนโลยี")</f>
        <v>87</v>
      </c>
      <c r="K15" s="149" t="s">
        <v>30</v>
      </c>
      <c r="L15" s="149"/>
      <c r="M15" s="42">
        <f>COUNTIF(เก็บข้อมูลHRD!G7:G2006,"เรียนรู้ด้วยตนเอง")</f>
        <v>0</v>
      </c>
      <c r="N15" s="92"/>
    </row>
    <row r="16" spans="1:17" ht="24.95" customHeight="1">
      <c r="A16" s="194" t="s">
        <v>12</v>
      </c>
      <c r="B16" s="168" t="s">
        <v>36</v>
      </c>
      <c r="C16" s="168"/>
      <c r="D16" s="168"/>
      <c r="E16" s="168"/>
      <c r="F16" s="169"/>
      <c r="G16" s="40"/>
      <c r="H16" s="152" t="s">
        <v>22</v>
      </c>
      <c r="I16" s="152"/>
      <c r="J16" s="41">
        <f>COUNTIF(เก็บข้อมูลHRD!F7:F2006,"ทักษะการคิด")</f>
        <v>0</v>
      </c>
      <c r="K16" s="149" t="s">
        <v>31</v>
      </c>
      <c r="L16" s="149"/>
      <c r="M16" s="42">
        <f>COUNTIF(เก็บข้อมูลHRD!G7:G2006,"อื่นๆ")</f>
        <v>0</v>
      </c>
      <c r="N16" s="92"/>
    </row>
    <row r="17" spans="1:18" ht="23.25" customHeight="1">
      <c r="A17" s="194"/>
      <c r="B17" s="168" t="s">
        <v>51</v>
      </c>
      <c r="C17" s="168"/>
      <c r="D17" s="169"/>
      <c r="E17" s="195" t="s">
        <v>62</v>
      </c>
      <c r="F17" s="195"/>
      <c r="G17" s="45"/>
      <c r="H17" s="150" t="s">
        <v>52</v>
      </c>
      <c r="I17" s="150"/>
      <c r="J17" s="100">
        <f>SUM(J7:J16)</f>
        <v>87</v>
      </c>
      <c r="K17" s="150" t="s">
        <v>52</v>
      </c>
      <c r="L17" s="150"/>
      <c r="M17" s="101">
        <f>SUM(M7:M16)</f>
        <v>87</v>
      </c>
      <c r="N17" s="92"/>
    </row>
    <row r="18" spans="1:18" ht="24.95" customHeight="1">
      <c r="A18" s="194"/>
      <c r="B18" s="153" t="s">
        <v>8</v>
      </c>
      <c r="C18" s="151"/>
      <c r="D18" s="38">
        <f>COUNTIF(เก็บข้อมูลHRD!D7:D2006,"ข้าราชการ")</f>
        <v>11</v>
      </c>
      <c r="E18" s="39" t="s">
        <v>10</v>
      </c>
      <c r="F18" s="38">
        <f t="array" ref="F18">COUNTIF(เก็บข้อมูลHRD!D7:D2006,"พนักงานราชการ")</f>
        <v>34</v>
      </c>
      <c r="G18" s="46"/>
      <c r="H18" s="191" t="s">
        <v>63</v>
      </c>
      <c r="I18" s="192"/>
      <c r="J18" s="192"/>
      <c r="K18" s="192"/>
      <c r="L18" s="192"/>
      <c r="M18" s="192"/>
      <c r="N18" s="46"/>
    </row>
    <row r="19" spans="1:18" ht="28.5" customHeight="1">
      <c r="A19" s="194"/>
      <c r="B19" s="153" t="s">
        <v>9</v>
      </c>
      <c r="C19" s="151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11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34</v>
      </c>
      <c r="G19" s="45"/>
      <c r="H19" s="193"/>
      <c r="I19" s="193"/>
      <c r="J19" s="193"/>
      <c r="K19" s="193"/>
      <c r="L19" s="193"/>
      <c r="M19" s="193"/>
      <c r="N19" s="91"/>
    </row>
    <row r="20" spans="1:18" ht="24.95" customHeight="1">
      <c r="A20" s="194"/>
      <c r="B20" s="153" t="s">
        <v>70</v>
      </c>
      <c r="C20" s="151"/>
      <c r="D20" s="44">
        <f>D19/D4*100</f>
        <v>91.666666666666657</v>
      </c>
      <c r="E20" s="39" t="s">
        <v>71</v>
      </c>
      <c r="F20" s="44">
        <f>F19/F4*100</f>
        <v>100</v>
      </c>
      <c r="G20" s="46"/>
      <c r="H20" s="193"/>
      <c r="I20" s="193"/>
      <c r="J20" s="193"/>
      <c r="K20" s="193"/>
      <c r="L20" s="193"/>
      <c r="M20" s="193"/>
      <c r="N20" s="51"/>
    </row>
    <row r="21" spans="1:18" ht="25.5" customHeight="1">
      <c r="A21" s="194"/>
      <c r="B21" s="165" t="s">
        <v>39</v>
      </c>
      <c r="C21" s="165"/>
      <c r="D21" s="165"/>
      <c r="E21" s="165"/>
      <c r="F21" s="166"/>
      <c r="G21" s="117"/>
      <c r="H21" s="193"/>
      <c r="I21" s="193"/>
      <c r="J21" s="193"/>
      <c r="K21" s="193"/>
      <c r="L21" s="193"/>
      <c r="M21" s="193"/>
      <c r="N21" s="51"/>
      <c r="R21" s="22" t="s">
        <v>55</v>
      </c>
    </row>
    <row r="22" spans="1:18" ht="24" customHeight="1">
      <c r="A22" s="194"/>
      <c r="B22" s="196" t="s">
        <v>38</v>
      </c>
      <c r="C22" s="197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45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18"/>
      <c r="H22" s="193"/>
      <c r="I22" s="193"/>
      <c r="J22" s="193"/>
      <c r="K22" s="193"/>
      <c r="L22" s="193"/>
      <c r="M22" s="193"/>
      <c r="N22" s="51"/>
    </row>
    <row r="23" spans="1:18" ht="24">
      <c r="A23" s="194"/>
      <c r="B23" s="165" t="s">
        <v>41</v>
      </c>
      <c r="C23" s="165"/>
      <c r="D23" s="165"/>
      <c r="E23" s="165"/>
      <c r="F23" s="166"/>
      <c r="G23" s="118"/>
      <c r="H23" s="193"/>
      <c r="I23" s="193"/>
      <c r="J23" s="193"/>
      <c r="K23" s="193"/>
      <c r="L23" s="193"/>
      <c r="M23" s="193"/>
      <c r="N23" s="118"/>
    </row>
    <row r="24" spans="1:18" ht="21.75" customHeight="1">
      <c r="A24" s="194"/>
      <c r="B24" s="196" t="s">
        <v>42</v>
      </c>
      <c r="C24" s="197"/>
      <c r="D24" s="48">
        <f t="array" ref="D24">SUM(เก็บข้อมูลHRD!K7:K2006)</f>
        <v>0</v>
      </c>
      <c r="E24" s="49" t="s">
        <v>56</v>
      </c>
      <c r="F24" s="50" t="e">
        <f t="array" ref="F24">AVERAGEIF(เก็บข้อมูลHRD!K7:K2006,"&lt;&gt;0")</f>
        <v>#DIV/0!</v>
      </c>
      <c r="G24" s="118"/>
      <c r="H24" s="190" t="s">
        <v>58</v>
      </c>
      <c r="I24" s="190"/>
      <c r="J24" s="190"/>
      <c r="K24" s="190"/>
      <c r="L24" s="190"/>
      <c r="M24" s="118"/>
      <c r="N24" s="118"/>
    </row>
    <row r="25" spans="1:18">
      <c r="B25" s="146"/>
      <c r="C25" s="146"/>
      <c r="D25" s="146"/>
      <c r="E25" s="146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54"/>
  <sheetViews>
    <sheetView workbookViewId="0">
      <selection activeCell="A2" sqref="A2:D2"/>
    </sheetView>
  </sheetViews>
  <sheetFormatPr defaultColWidth="9" defaultRowHeight="26.25"/>
  <cols>
    <col min="1" max="1" width="10.42578125" style="109" customWidth="1"/>
    <col min="2" max="2" width="42" style="110" customWidth="1"/>
    <col min="3" max="3" width="37.5703125" style="111" customWidth="1"/>
    <col min="4" max="4" width="44.7109375" style="109" customWidth="1"/>
    <col min="5" max="16384" width="9" style="93"/>
  </cols>
  <sheetData>
    <row r="1" spans="1:4" ht="36">
      <c r="A1" s="199" t="s">
        <v>60</v>
      </c>
      <c r="B1" s="199"/>
      <c r="C1" s="199"/>
      <c r="D1" s="199"/>
    </row>
    <row r="2" spans="1:4" ht="92.25" customHeight="1">
      <c r="A2" s="198" t="s">
        <v>68</v>
      </c>
      <c r="B2" s="198"/>
      <c r="C2" s="198"/>
      <c r="D2" s="198"/>
    </row>
    <row r="3" spans="1:4" ht="186.75" customHeight="1">
      <c r="A3" s="198" t="s">
        <v>65</v>
      </c>
      <c r="B3" s="198"/>
      <c r="C3" s="198"/>
      <c r="D3" s="198"/>
    </row>
    <row r="4" spans="1:4" s="97" customFormat="1" ht="52.5">
      <c r="A4" s="94" t="s">
        <v>54</v>
      </c>
      <c r="B4" s="95" t="s">
        <v>59</v>
      </c>
      <c r="C4" s="96" t="s">
        <v>1</v>
      </c>
      <c r="D4" s="98" t="s">
        <v>61</v>
      </c>
    </row>
    <row r="5" spans="1:4">
      <c r="A5" s="105">
        <v>1</v>
      </c>
      <c r="B5" s="106" t="s">
        <v>105</v>
      </c>
      <c r="C5" s="78" t="s">
        <v>106</v>
      </c>
      <c r="D5" s="108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>
      <c r="A6" s="105">
        <v>2</v>
      </c>
      <c r="B6" s="120" t="s">
        <v>109</v>
      </c>
      <c r="C6" s="76" t="s">
        <v>110</v>
      </c>
      <c r="D6" s="108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>
      <c r="A7" s="105">
        <v>3</v>
      </c>
      <c r="B7" s="121" t="s">
        <v>97</v>
      </c>
      <c r="C7" s="122" t="s">
        <v>74</v>
      </c>
      <c r="D7" s="108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ยังไม่ได้รับการพัฒนา</v>
      </c>
    </row>
    <row r="8" spans="1:4">
      <c r="A8" s="105">
        <v>4</v>
      </c>
      <c r="B8" s="79" t="s">
        <v>111</v>
      </c>
      <c r="C8" s="122" t="s">
        <v>74</v>
      </c>
      <c r="D8" s="108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ยังไม่ได้รับการพัฒนา</v>
      </c>
    </row>
    <row r="9" spans="1:4">
      <c r="A9" s="105">
        <v>5</v>
      </c>
      <c r="B9" s="79" t="s">
        <v>112</v>
      </c>
      <c r="C9" s="76" t="s">
        <v>113</v>
      </c>
      <c r="D9" s="108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ยังไม่ได้รับการพัฒนา</v>
      </c>
    </row>
    <row r="10" spans="1:4">
      <c r="A10" s="105">
        <v>6</v>
      </c>
      <c r="B10" s="106" t="s">
        <v>77</v>
      </c>
      <c r="C10" s="76" t="s">
        <v>78</v>
      </c>
      <c r="D10" s="108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ยังไม่ได้รับการพัฒนา</v>
      </c>
    </row>
    <row r="11" spans="1:4">
      <c r="A11" s="105">
        <v>7</v>
      </c>
      <c r="B11" s="106" t="s">
        <v>95</v>
      </c>
      <c r="C11" s="76" t="s">
        <v>78</v>
      </c>
      <c r="D11" s="108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ยังไม่ได้รับการพัฒนา</v>
      </c>
    </row>
    <row r="12" spans="1:4">
      <c r="A12" s="105">
        <v>8</v>
      </c>
      <c r="B12" s="106" t="s">
        <v>94</v>
      </c>
      <c r="C12" s="76" t="s">
        <v>78</v>
      </c>
      <c r="D12" s="108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ยังไม่ได้รับการพัฒนา</v>
      </c>
    </row>
    <row r="13" spans="1:4">
      <c r="A13" s="105">
        <v>9</v>
      </c>
      <c r="B13" s="79" t="s">
        <v>84</v>
      </c>
      <c r="C13" s="107" t="s">
        <v>114</v>
      </c>
      <c r="D13" s="108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ยังไม่ได้รับการพัฒนา</v>
      </c>
    </row>
    <row r="14" spans="1:4">
      <c r="A14" s="105">
        <v>10</v>
      </c>
      <c r="B14" s="79" t="s">
        <v>92</v>
      </c>
      <c r="C14" s="107" t="s">
        <v>80</v>
      </c>
      <c r="D14" s="108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ยังไม่ได้รับการพัฒนา</v>
      </c>
    </row>
    <row r="15" spans="1:4">
      <c r="A15" s="105">
        <v>11</v>
      </c>
      <c r="B15" s="79" t="s">
        <v>79</v>
      </c>
      <c r="C15" s="107" t="s">
        <v>80</v>
      </c>
      <c r="D15" s="108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ยังไม่ได้รับการพัฒนา</v>
      </c>
    </row>
    <row r="16" spans="1:4">
      <c r="A16" s="105">
        <v>12</v>
      </c>
      <c r="B16" s="79" t="s">
        <v>104</v>
      </c>
      <c r="C16" s="78" t="s">
        <v>74</v>
      </c>
      <c r="D16" s="108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ยังไม่ได้รับการพัฒนา</v>
      </c>
    </row>
    <row r="17" spans="1:4">
      <c r="A17" s="105">
        <v>13</v>
      </c>
      <c r="B17" s="79" t="s">
        <v>93</v>
      </c>
      <c r="C17" s="78" t="s">
        <v>74</v>
      </c>
      <c r="D17" s="108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ยังไม่ได้รับการพัฒนา</v>
      </c>
    </row>
    <row r="18" spans="1:4">
      <c r="A18" s="105">
        <v>14</v>
      </c>
      <c r="B18" s="79" t="s">
        <v>115</v>
      </c>
      <c r="C18" s="78" t="s">
        <v>74</v>
      </c>
      <c r="D18" s="108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ยังไม่ได้รับการพัฒนา</v>
      </c>
    </row>
    <row r="19" spans="1:4">
      <c r="A19" s="105">
        <v>15</v>
      </c>
      <c r="B19" s="106" t="s">
        <v>96</v>
      </c>
      <c r="C19" s="78" t="s">
        <v>74</v>
      </c>
      <c r="D19" s="108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ยังไม่ได้รับการพัฒนา</v>
      </c>
    </row>
    <row r="20" spans="1:4">
      <c r="A20" s="105">
        <v>16</v>
      </c>
      <c r="B20" s="79" t="s">
        <v>89</v>
      </c>
      <c r="C20" s="78" t="s">
        <v>85</v>
      </c>
      <c r="D20" s="108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ยังไม่ได้รับการพัฒนา</v>
      </c>
    </row>
    <row r="21" spans="1:4">
      <c r="A21" s="105">
        <v>17</v>
      </c>
      <c r="B21" s="79" t="s">
        <v>90</v>
      </c>
      <c r="C21" s="78" t="s">
        <v>91</v>
      </c>
      <c r="D21" s="108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ยังไม่ได้รับการพัฒนา</v>
      </c>
    </row>
    <row r="22" spans="1:4">
      <c r="A22" s="105">
        <v>18</v>
      </c>
      <c r="B22" s="79" t="s">
        <v>116</v>
      </c>
      <c r="C22" s="78" t="s">
        <v>73</v>
      </c>
      <c r="D22" s="108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ยังไม่ได้รับการพัฒนา</v>
      </c>
    </row>
    <row r="23" spans="1:4">
      <c r="A23" s="105">
        <v>19</v>
      </c>
      <c r="B23" s="79" t="s">
        <v>103</v>
      </c>
      <c r="C23" s="78" t="s">
        <v>78</v>
      </c>
      <c r="D23" s="108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ยังไม่ได้รับการพัฒนา</v>
      </c>
    </row>
    <row r="24" spans="1:4">
      <c r="A24" s="105">
        <v>20</v>
      </c>
      <c r="B24" s="79" t="s">
        <v>117</v>
      </c>
      <c r="C24" s="78" t="s">
        <v>82</v>
      </c>
      <c r="D24" s="108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ยังไม่ได้รับการพัฒนา</v>
      </c>
    </row>
    <row r="25" spans="1:4">
      <c r="A25" s="105">
        <v>21</v>
      </c>
      <c r="B25" s="79" t="s">
        <v>152</v>
      </c>
      <c r="C25" s="78" t="s">
        <v>82</v>
      </c>
      <c r="D25" s="108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ยังไม่ได้รับการพัฒนา</v>
      </c>
    </row>
    <row r="26" spans="1:4">
      <c r="A26" s="105">
        <v>22</v>
      </c>
      <c r="B26" s="79" t="s">
        <v>118</v>
      </c>
      <c r="C26" s="78" t="s">
        <v>74</v>
      </c>
      <c r="D26" s="108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ยังไม่ได้รับการพัฒนา</v>
      </c>
    </row>
    <row r="27" spans="1:4">
      <c r="A27" s="105">
        <v>23</v>
      </c>
      <c r="B27" s="79" t="s">
        <v>119</v>
      </c>
      <c r="C27" s="78" t="s">
        <v>120</v>
      </c>
      <c r="D27" s="108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ยังไม่ได้รับการพัฒนา</v>
      </c>
    </row>
    <row r="28" spans="1:4">
      <c r="A28" s="105">
        <v>24</v>
      </c>
      <c r="B28" s="123" t="s">
        <v>121</v>
      </c>
      <c r="C28" s="78" t="s">
        <v>120</v>
      </c>
      <c r="D28" s="108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ยังไม่ได้รับการพัฒนา</v>
      </c>
    </row>
    <row r="29" spans="1:4">
      <c r="A29" s="105">
        <v>25</v>
      </c>
      <c r="B29" s="123" t="s">
        <v>122</v>
      </c>
      <c r="C29" s="124" t="s">
        <v>101</v>
      </c>
      <c r="D29" s="108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ยังไม่ได้รับการพัฒนา</v>
      </c>
    </row>
    <row r="30" spans="1:4">
      <c r="A30" s="105">
        <v>26</v>
      </c>
      <c r="B30" s="79" t="s">
        <v>100</v>
      </c>
      <c r="C30" s="124" t="s">
        <v>101</v>
      </c>
      <c r="D30" s="108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ยังไม่ได้รับการพัฒนา</v>
      </c>
    </row>
    <row r="31" spans="1:4">
      <c r="A31" s="105">
        <v>27</v>
      </c>
      <c r="B31" s="79" t="s">
        <v>123</v>
      </c>
      <c r="C31" s="78" t="s">
        <v>102</v>
      </c>
      <c r="D31" s="108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ยังไม่ได้รับการพัฒนา</v>
      </c>
    </row>
    <row r="32" spans="1:4">
      <c r="A32" s="105">
        <v>28</v>
      </c>
      <c r="B32" s="79" t="s">
        <v>87</v>
      </c>
      <c r="C32" s="78" t="s">
        <v>75</v>
      </c>
      <c r="D32" s="108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ยังไม่ได้รับการพัฒนา</v>
      </c>
    </row>
    <row r="33" spans="1:4">
      <c r="A33" s="105">
        <v>29</v>
      </c>
      <c r="B33" s="79" t="s">
        <v>88</v>
      </c>
      <c r="C33" s="78" t="s">
        <v>75</v>
      </c>
      <c r="D33" s="108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ยังไม่ได้รับการพัฒนา</v>
      </c>
    </row>
    <row r="34" spans="1:4">
      <c r="A34" s="105">
        <v>30</v>
      </c>
      <c r="B34" s="106" t="s">
        <v>99</v>
      </c>
      <c r="C34" s="78" t="s">
        <v>75</v>
      </c>
      <c r="D34" s="108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ยังไม่ได้รับการพัฒนา</v>
      </c>
    </row>
    <row r="35" spans="1:4">
      <c r="A35" s="105">
        <v>31</v>
      </c>
      <c r="B35" s="79" t="s">
        <v>98</v>
      </c>
      <c r="C35" s="78" t="s">
        <v>75</v>
      </c>
      <c r="D35" s="108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ยังไม่ได้รับการพัฒนา</v>
      </c>
    </row>
    <row r="36" spans="1:4">
      <c r="A36" s="105">
        <v>32</v>
      </c>
      <c r="B36" s="79" t="s">
        <v>124</v>
      </c>
      <c r="C36" s="78" t="s">
        <v>75</v>
      </c>
      <c r="D36" s="108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ยังไม่ได้รับการพัฒนา</v>
      </c>
    </row>
    <row r="37" spans="1:4">
      <c r="A37" s="105">
        <v>33</v>
      </c>
      <c r="B37" s="79" t="s">
        <v>125</v>
      </c>
      <c r="C37" s="78" t="s">
        <v>120</v>
      </c>
      <c r="D37" s="108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ยังไม่ได้รับการพัฒนา</v>
      </c>
    </row>
    <row r="38" spans="1:4">
      <c r="A38" s="105">
        <v>34</v>
      </c>
      <c r="B38" s="106" t="s">
        <v>126</v>
      </c>
      <c r="C38" s="107" t="s">
        <v>73</v>
      </c>
      <c r="D38" s="108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ยังไม่ได้รับการพัฒนา</v>
      </c>
    </row>
    <row r="39" spans="1:4">
      <c r="A39" s="105">
        <v>35</v>
      </c>
      <c r="B39" s="75" t="s">
        <v>127</v>
      </c>
      <c r="C39" s="107" t="s">
        <v>73</v>
      </c>
      <c r="D39" s="108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ยังไม่ได้รับการพัฒนา</v>
      </c>
    </row>
    <row r="40" spans="1:4">
      <c r="A40" s="105">
        <v>36</v>
      </c>
      <c r="B40" s="79" t="s">
        <v>128</v>
      </c>
      <c r="C40" s="76" t="s">
        <v>82</v>
      </c>
      <c r="D40" s="108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ยังไม่ได้รับการพัฒนา</v>
      </c>
    </row>
    <row r="41" spans="1:4">
      <c r="A41" s="105">
        <v>37</v>
      </c>
      <c r="B41" s="75" t="s">
        <v>129</v>
      </c>
      <c r="C41" s="76" t="s">
        <v>82</v>
      </c>
      <c r="D41" s="108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ยังไม่ได้รับการพัฒนา</v>
      </c>
    </row>
    <row r="42" spans="1:4">
      <c r="A42" s="105">
        <v>38</v>
      </c>
      <c r="B42" s="75" t="s">
        <v>130</v>
      </c>
      <c r="C42" s="76" t="s">
        <v>82</v>
      </c>
      <c r="D42" s="108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ยังไม่ได้รับการพัฒนา</v>
      </c>
    </row>
    <row r="43" spans="1:4">
      <c r="A43" s="105">
        <v>39</v>
      </c>
      <c r="B43" s="79" t="s">
        <v>131</v>
      </c>
      <c r="C43" s="76" t="s">
        <v>82</v>
      </c>
      <c r="D43" s="108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ยังไม่ได้รับการพัฒนา</v>
      </c>
    </row>
    <row r="44" spans="1:4">
      <c r="A44" s="105">
        <v>40</v>
      </c>
      <c r="B44" s="79" t="s">
        <v>132</v>
      </c>
      <c r="C44" s="76" t="s">
        <v>82</v>
      </c>
      <c r="D44" s="108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ยังไม่ได้รับการพัฒนา</v>
      </c>
    </row>
    <row r="45" spans="1:4">
      <c r="A45" s="105">
        <v>41</v>
      </c>
      <c r="B45" s="106" t="s">
        <v>133</v>
      </c>
      <c r="C45" s="76" t="s">
        <v>80</v>
      </c>
      <c r="D45" s="108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ยังไม่ได้รับการพัฒนา</v>
      </c>
    </row>
    <row r="46" spans="1:4">
      <c r="A46" s="105">
        <v>42</v>
      </c>
      <c r="B46" s="106" t="s">
        <v>134</v>
      </c>
      <c r="C46" s="76" t="s">
        <v>80</v>
      </c>
      <c r="D46" s="108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ยังไม่ได้รับการพัฒนา</v>
      </c>
    </row>
    <row r="47" spans="1:4">
      <c r="A47" s="105">
        <v>43</v>
      </c>
      <c r="B47" s="106" t="s">
        <v>135</v>
      </c>
      <c r="C47" s="76" t="s">
        <v>74</v>
      </c>
      <c r="D47" s="108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ยังไม่ได้รับการพัฒนา</v>
      </c>
    </row>
    <row r="48" spans="1:4">
      <c r="A48" s="105">
        <v>44</v>
      </c>
      <c r="B48" s="106" t="s">
        <v>136</v>
      </c>
      <c r="C48" s="76" t="s">
        <v>74</v>
      </c>
      <c r="D48" s="108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ยังไม่ได้รับการพัฒนา</v>
      </c>
    </row>
    <row r="49" spans="1:4">
      <c r="A49" s="105">
        <v>45</v>
      </c>
      <c r="B49" s="106" t="s">
        <v>153</v>
      </c>
      <c r="C49" s="76" t="s">
        <v>74</v>
      </c>
      <c r="D49" s="108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ยังไม่ได้รับการพัฒนา</v>
      </c>
    </row>
    <row r="50" spans="1:4">
      <c r="A50" s="105">
        <v>46</v>
      </c>
      <c r="B50" s="79" t="s">
        <v>137</v>
      </c>
      <c r="C50" s="76" t="s">
        <v>120</v>
      </c>
      <c r="D50" s="108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ยังไม่ได้รับการพัฒนา</v>
      </c>
    </row>
    <row r="51" spans="1:4">
      <c r="A51" s="105">
        <v>47</v>
      </c>
      <c r="B51" s="106" t="s">
        <v>138</v>
      </c>
      <c r="C51" s="76" t="s">
        <v>91</v>
      </c>
      <c r="D51" s="108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ยังไม่ได้รับการพัฒนา</v>
      </c>
    </row>
    <row r="52" spans="1:4">
      <c r="A52" s="105">
        <v>48</v>
      </c>
      <c r="B52" s="79" t="s">
        <v>72</v>
      </c>
      <c r="C52" s="78" t="s">
        <v>73</v>
      </c>
      <c r="D52" s="108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ยังไม่ได้รับการพัฒนา</v>
      </c>
    </row>
    <row r="53" spans="1:4">
      <c r="A53" s="105">
        <v>49</v>
      </c>
      <c r="B53" s="75" t="s">
        <v>83</v>
      </c>
      <c r="C53" s="78" t="s">
        <v>78</v>
      </c>
      <c r="D53" s="108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ยังไม่ได้รับการพัฒนา</v>
      </c>
    </row>
    <row r="54" spans="1:4">
      <c r="A54" s="105">
        <v>50</v>
      </c>
      <c r="B54" s="79" t="s">
        <v>81</v>
      </c>
      <c r="C54" s="78" t="s">
        <v>82</v>
      </c>
      <c r="D54" s="108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ยังไม่ได้รับการพัฒนา</v>
      </c>
    </row>
    <row r="55" spans="1:4">
      <c r="A55" s="105">
        <v>51</v>
      </c>
      <c r="B55" s="79" t="s">
        <v>139</v>
      </c>
      <c r="C55" s="78" t="s">
        <v>82</v>
      </c>
      <c r="D55" s="108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ยังไม่ได้รับการพัฒนา</v>
      </c>
    </row>
    <row r="56" spans="1:4">
      <c r="A56" s="105">
        <v>52</v>
      </c>
      <c r="B56" s="75" t="s">
        <v>140</v>
      </c>
      <c r="C56" s="107" t="s">
        <v>120</v>
      </c>
      <c r="D56" s="108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ยังไม่ได้รับการพัฒนา</v>
      </c>
    </row>
    <row r="57" spans="1:4">
      <c r="A57" s="105">
        <v>53</v>
      </c>
      <c r="B57" s="79" t="s">
        <v>141</v>
      </c>
      <c r="C57" s="78" t="s">
        <v>91</v>
      </c>
      <c r="D57" s="108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ยังไม่ได้รับการพัฒนา</v>
      </c>
    </row>
    <row r="58" spans="1:4">
      <c r="A58" s="105">
        <v>54</v>
      </c>
      <c r="B58" s="106" t="s">
        <v>142</v>
      </c>
      <c r="C58" s="78" t="s">
        <v>73</v>
      </c>
      <c r="D58" s="108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ยังไม่ได้รับการพัฒนา</v>
      </c>
    </row>
    <row r="59" spans="1:4">
      <c r="A59" s="105">
        <v>55</v>
      </c>
      <c r="B59" s="125" t="s">
        <v>143</v>
      </c>
      <c r="C59" s="78" t="s">
        <v>82</v>
      </c>
      <c r="D59" s="108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ยังไม่ได้รับการพัฒนา</v>
      </c>
    </row>
    <row r="60" spans="1:4">
      <c r="A60" s="105">
        <v>56</v>
      </c>
      <c r="B60" s="126" t="s">
        <v>144</v>
      </c>
      <c r="C60" s="78" t="s">
        <v>80</v>
      </c>
      <c r="D60" s="108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ยังไม่ได้รับการพัฒนา</v>
      </c>
    </row>
    <row r="61" spans="1:4">
      <c r="A61" s="105">
        <v>57</v>
      </c>
      <c r="B61" s="125" t="s">
        <v>145</v>
      </c>
      <c r="C61" s="78" t="s">
        <v>86</v>
      </c>
      <c r="D61" s="108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ยังไม่ได้รับการพัฒนา</v>
      </c>
    </row>
    <row r="62" spans="1:4">
      <c r="A62" s="105">
        <v>58</v>
      </c>
      <c r="B62" s="106" t="s">
        <v>146</v>
      </c>
      <c r="C62" s="78" t="s">
        <v>86</v>
      </c>
      <c r="D62" s="108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ยังไม่ได้รับการพัฒนา</v>
      </c>
    </row>
    <row r="63" spans="1:4">
      <c r="A63" s="105">
        <v>59</v>
      </c>
      <c r="B63" s="106" t="s">
        <v>147</v>
      </c>
      <c r="C63" s="78" t="s">
        <v>86</v>
      </c>
      <c r="D63" s="108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ยังไม่ได้รับการพัฒนา</v>
      </c>
    </row>
    <row r="64" spans="1:4">
      <c r="A64" s="105">
        <v>60</v>
      </c>
      <c r="B64" s="79" t="s">
        <v>148</v>
      </c>
      <c r="C64" s="78" t="s">
        <v>73</v>
      </c>
      <c r="D64" s="108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ยังไม่ได้รับการพัฒนา</v>
      </c>
    </row>
    <row r="65" spans="1:4">
      <c r="A65" s="105">
        <v>61</v>
      </c>
      <c r="B65" s="79" t="s">
        <v>156</v>
      </c>
      <c r="C65" s="76" t="s">
        <v>74</v>
      </c>
      <c r="D65" s="108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ยังไม่ได้รับการพัฒนา</v>
      </c>
    </row>
    <row r="66" spans="1:4">
      <c r="A66" s="105">
        <v>62</v>
      </c>
      <c r="B66" s="121" t="s">
        <v>157</v>
      </c>
      <c r="C66" s="107" t="s">
        <v>120</v>
      </c>
      <c r="D66" s="108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ยังไม่ได้รับการพัฒนา</v>
      </c>
    </row>
    <row r="67" spans="1:4">
      <c r="A67" s="105">
        <v>63</v>
      </c>
      <c r="B67" s="106" t="s">
        <v>158</v>
      </c>
      <c r="C67" s="78" t="s">
        <v>155</v>
      </c>
      <c r="D67" s="108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ยังไม่ได้รับการพัฒนา</v>
      </c>
    </row>
    <row r="68" spans="1:4">
      <c r="A68" s="105">
        <v>64</v>
      </c>
      <c r="B68" s="106" t="s">
        <v>150</v>
      </c>
      <c r="C68" s="128" t="s">
        <v>73</v>
      </c>
      <c r="D68" s="108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ยังไม่ได้รับการพัฒนา</v>
      </c>
    </row>
    <row r="69" spans="1:4">
      <c r="A69" s="105">
        <v>65</v>
      </c>
      <c r="B69" s="106" t="s">
        <v>151</v>
      </c>
      <c r="C69" s="128" t="s">
        <v>74</v>
      </c>
      <c r="D69" s="108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ยังไม่ได้รับการพัฒนา</v>
      </c>
    </row>
    <row r="70" spans="1:4">
      <c r="A70" s="105">
        <v>66</v>
      </c>
      <c r="B70" s="75" t="s">
        <v>154</v>
      </c>
      <c r="C70" s="128" t="s">
        <v>74</v>
      </c>
      <c r="D70" s="108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ยังไม่ได้รับการพัฒนา</v>
      </c>
    </row>
    <row r="71" spans="1:4">
      <c r="A71" s="105">
        <v>67</v>
      </c>
      <c r="B71" s="106"/>
      <c r="C71" s="107"/>
      <c r="D71" s="108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>
      <c r="A72" s="105">
        <v>68</v>
      </c>
      <c r="B72" s="106"/>
      <c r="C72" s="107"/>
      <c r="D72" s="108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>
      <c r="A73" s="105">
        <v>69</v>
      </c>
      <c r="B73" s="106"/>
      <c r="C73" s="107"/>
      <c r="D73" s="108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>
      <c r="A74" s="105">
        <v>70</v>
      </c>
      <c r="B74" s="106"/>
      <c r="C74" s="107"/>
      <c r="D74" s="108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>
      <c r="A75" s="105">
        <v>71</v>
      </c>
      <c r="B75" s="106"/>
      <c r="C75" s="107"/>
      <c r="D75" s="108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>
      <c r="A76" s="105">
        <v>72</v>
      </c>
      <c r="B76" s="106"/>
      <c r="C76" s="107"/>
      <c r="D76" s="108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>
      <c r="A77" s="105">
        <v>73</v>
      </c>
      <c r="B77" s="106"/>
      <c r="C77" s="107"/>
      <c r="D77" s="108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>
      <c r="A78" s="105">
        <v>74</v>
      </c>
      <c r="B78" s="106"/>
      <c r="C78" s="107"/>
      <c r="D78" s="108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>
      <c r="A79" s="105">
        <v>75</v>
      </c>
      <c r="B79" s="106"/>
      <c r="C79" s="107"/>
      <c r="D79" s="108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>
      <c r="A80" s="105">
        <v>76</v>
      </c>
      <c r="B80" s="106"/>
      <c r="C80" s="107"/>
      <c r="D80" s="108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>
      <c r="A81" s="105">
        <v>77</v>
      </c>
      <c r="B81" s="106"/>
      <c r="C81" s="107"/>
      <c r="D81" s="108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>
      <c r="A82" s="105">
        <v>78</v>
      </c>
      <c r="B82" s="106"/>
      <c r="C82" s="107"/>
      <c r="D82" s="108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05">
        <v>79</v>
      </c>
      <c r="B83" s="106"/>
      <c r="C83" s="107"/>
      <c r="D83" s="108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05">
        <v>80</v>
      </c>
      <c r="B84" s="106"/>
      <c r="C84" s="107"/>
      <c r="D84" s="108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05">
        <v>81</v>
      </c>
      <c r="B85" s="106"/>
      <c r="C85" s="107"/>
      <c r="D85" s="108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05">
        <v>82</v>
      </c>
      <c r="B86" s="106"/>
      <c r="C86" s="107"/>
      <c r="D86" s="108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05">
        <v>83</v>
      </c>
      <c r="B87" s="106"/>
      <c r="C87" s="107"/>
      <c r="D87" s="108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05">
        <v>84</v>
      </c>
      <c r="B88" s="106"/>
      <c r="C88" s="107"/>
      <c r="D88" s="108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05">
        <v>85</v>
      </c>
      <c r="B89" s="106"/>
      <c r="C89" s="107"/>
      <c r="D89" s="108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05">
        <v>86</v>
      </c>
      <c r="B90" s="106"/>
      <c r="C90" s="107"/>
      <c r="D90" s="108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05">
        <v>87</v>
      </c>
      <c r="B91" s="106"/>
      <c r="C91" s="107"/>
      <c r="D91" s="108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05">
        <v>88</v>
      </c>
      <c r="B92" s="106"/>
      <c r="C92" s="107"/>
      <c r="D92" s="108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05">
        <v>89</v>
      </c>
      <c r="B93" s="106"/>
      <c r="C93" s="107"/>
      <c r="D93" s="108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05">
        <v>90</v>
      </c>
      <c r="B94" s="106"/>
      <c r="C94" s="107"/>
      <c r="D94" s="108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05">
        <v>91</v>
      </c>
      <c r="B95" s="106"/>
      <c r="C95" s="107"/>
      <c r="D95" s="108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05">
        <v>92</v>
      </c>
      <c r="B96" s="106"/>
      <c r="C96" s="107"/>
      <c r="D96" s="108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05">
        <v>93</v>
      </c>
      <c r="B97" s="106"/>
      <c r="C97" s="107"/>
      <c r="D97" s="108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05">
        <v>94</v>
      </c>
      <c r="B98" s="106"/>
      <c r="C98" s="107"/>
      <c r="D98" s="108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05">
        <v>95</v>
      </c>
      <c r="B99" s="106"/>
      <c r="C99" s="107"/>
      <c r="D99" s="108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05">
        <v>96</v>
      </c>
      <c r="B100" s="106"/>
      <c r="C100" s="107"/>
      <c r="D100" s="108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05">
        <v>97</v>
      </c>
      <c r="B101" s="106"/>
      <c r="C101" s="107"/>
      <c r="D101" s="108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05">
        <v>98</v>
      </c>
      <c r="B102" s="106"/>
      <c r="C102" s="107"/>
      <c r="D102" s="108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05">
        <v>99</v>
      </c>
      <c r="B103" s="106"/>
      <c r="C103" s="107"/>
      <c r="D103" s="108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05">
        <v>100</v>
      </c>
      <c r="B104" s="106"/>
      <c r="C104" s="107"/>
      <c r="D104" s="108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05">
        <v>101</v>
      </c>
      <c r="B105" s="106"/>
      <c r="C105" s="107"/>
      <c r="D105" s="108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05">
        <v>102</v>
      </c>
      <c r="B106" s="106"/>
      <c r="C106" s="107"/>
      <c r="D106" s="108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05">
        <v>103</v>
      </c>
      <c r="B107" s="106"/>
      <c r="C107" s="107"/>
      <c r="D107" s="108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05">
        <v>104</v>
      </c>
      <c r="B108" s="106"/>
      <c r="C108" s="107"/>
      <c r="D108" s="108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05">
        <v>105</v>
      </c>
      <c r="B109" s="106"/>
      <c r="C109" s="107"/>
      <c r="D109" s="108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05">
        <v>106</v>
      </c>
      <c r="B110" s="106"/>
      <c r="C110" s="107"/>
      <c r="D110" s="108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05">
        <v>107</v>
      </c>
      <c r="B111" s="106"/>
      <c r="C111" s="107"/>
      <c r="D111" s="108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05">
        <v>108</v>
      </c>
      <c r="B112" s="106"/>
      <c r="C112" s="107"/>
      <c r="D112" s="108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05">
        <v>109</v>
      </c>
      <c r="B113" s="106"/>
      <c r="C113" s="107"/>
      <c r="D113" s="108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05">
        <v>110</v>
      </c>
      <c r="B114" s="106"/>
      <c r="C114" s="107"/>
      <c r="D114" s="108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05">
        <v>111</v>
      </c>
      <c r="B115" s="106"/>
      <c r="C115" s="107"/>
      <c r="D115" s="108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05">
        <v>112</v>
      </c>
      <c r="B116" s="106"/>
      <c r="C116" s="107"/>
      <c r="D116" s="108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05">
        <v>113</v>
      </c>
      <c r="B117" s="106"/>
      <c r="C117" s="107"/>
      <c r="D117" s="108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05">
        <v>114</v>
      </c>
      <c r="B118" s="106"/>
      <c r="C118" s="107"/>
      <c r="D118" s="108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05">
        <v>115</v>
      </c>
      <c r="B119" s="106"/>
      <c r="C119" s="107"/>
      <c r="D119" s="108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05">
        <v>116</v>
      </c>
      <c r="B120" s="106"/>
      <c r="C120" s="107"/>
      <c r="D120" s="108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05">
        <v>117</v>
      </c>
      <c r="B121" s="106"/>
      <c r="C121" s="107"/>
      <c r="D121" s="108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05">
        <v>118</v>
      </c>
      <c r="B122" s="106"/>
      <c r="C122" s="107"/>
      <c r="D122" s="108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05">
        <v>119</v>
      </c>
      <c r="B123" s="106"/>
      <c r="C123" s="107"/>
      <c r="D123" s="108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05">
        <v>120</v>
      </c>
      <c r="B124" s="106"/>
      <c r="C124" s="107"/>
      <c r="D124" s="108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05">
        <v>121</v>
      </c>
      <c r="B125" s="106"/>
      <c r="C125" s="107"/>
      <c r="D125" s="108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05">
        <v>122</v>
      </c>
      <c r="B126" s="106"/>
      <c r="C126" s="107"/>
      <c r="D126" s="108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05">
        <v>123</v>
      </c>
      <c r="B127" s="106"/>
      <c r="C127" s="107"/>
      <c r="D127" s="108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05">
        <v>124</v>
      </c>
      <c r="B128" s="106"/>
      <c r="C128" s="107"/>
      <c r="D128" s="108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05">
        <v>125</v>
      </c>
      <c r="B129" s="106"/>
      <c r="C129" s="107"/>
      <c r="D129" s="108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05">
        <v>126</v>
      </c>
      <c r="B130" s="106"/>
      <c r="C130" s="107"/>
      <c r="D130" s="108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05">
        <v>127</v>
      </c>
      <c r="B131" s="106"/>
      <c r="C131" s="107"/>
      <c r="D131" s="108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05">
        <v>128</v>
      </c>
      <c r="B132" s="106"/>
      <c r="C132" s="107"/>
      <c r="D132" s="108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05">
        <v>129</v>
      </c>
      <c r="B133" s="106"/>
      <c r="C133" s="107"/>
      <c r="D133" s="108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05">
        <v>130</v>
      </c>
      <c r="B134" s="106"/>
      <c r="C134" s="107"/>
      <c r="D134" s="108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05">
        <v>131</v>
      </c>
      <c r="B135" s="106"/>
      <c r="C135" s="107"/>
      <c r="D135" s="108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05">
        <v>132</v>
      </c>
      <c r="B136" s="106"/>
      <c r="C136" s="107"/>
      <c r="D136" s="108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05">
        <v>133</v>
      </c>
      <c r="B137" s="106"/>
      <c r="C137" s="107"/>
      <c r="D137" s="108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05">
        <v>134</v>
      </c>
      <c r="B138" s="106"/>
      <c r="C138" s="107"/>
      <c r="D138" s="108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05">
        <v>135</v>
      </c>
      <c r="B139" s="106"/>
      <c r="C139" s="107"/>
      <c r="D139" s="108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05">
        <v>136</v>
      </c>
      <c r="B140" s="106"/>
      <c r="C140" s="107"/>
      <c r="D140" s="108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05">
        <v>137</v>
      </c>
      <c r="B141" s="106"/>
      <c r="C141" s="107"/>
      <c r="D141" s="108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05">
        <v>138</v>
      </c>
      <c r="B142" s="106"/>
      <c r="C142" s="107"/>
      <c r="D142" s="108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05">
        <v>139</v>
      </c>
      <c r="B143" s="106"/>
      <c r="C143" s="107"/>
      <c r="D143" s="108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05">
        <v>140</v>
      </c>
      <c r="B144" s="106"/>
      <c r="C144" s="107"/>
      <c r="D144" s="108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05">
        <v>141</v>
      </c>
      <c r="B145" s="106"/>
      <c r="C145" s="107"/>
      <c r="D145" s="108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05">
        <v>142</v>
      </c>
      <c r="B146" s="106"/>
      <c r="C146" s="107"/>
      <c r="D146" s="108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05">
        <v>143</v>
      </c>
      <c r="B147" s="106"/>
      <c r="C147" s="107"/>
      <c r="D147" s="108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05">
        <v>144</v>
      </c>
      <c r="B148" s="106"/>
      <c r="C148" s="107"/>
      <c r="D148" s="108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05">
        <v>145</v>
      </c>
      <c r="B149" s="106"/>
      <c r="C149" s="107"/>
      <c r="D149" s="108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05">
        <v>146</v>
      </c>
      <c r="B150" s="106"/>
      <c r="C150" s="107"/>
      <c r="D150" s="108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05">
        <v>147</v>
      </c>
      <c r="B151" s="106"/>
      <c r="C151" s="107"/>
      <c r="D151" s="108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05">
        <v>148</v>
      </c>
      <c r="B152" s="106"/>
      <c r="C152" s="107"/>
      <c r="D152" s="108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05">
        <v>149</v>
      </c>
      <c r="B153" s="106"/>
      <c r="C153" s="107"/>
      <c r="D153" s="108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>
      <c r="A154" s="105">
        <v>150</v>
      </c>
      <c r="B154" s="106"/>
      <c r="C154" s="107"/>
      <c r="D154" s="108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Paeng</cp:lastModifiedBy>
  <cp:lastPrinted>2022-03-10T07:38:27Z</cp:lastPrinted>
  <dcterms:created xsi:type="dcterms:W3CDTF">2019-10-21T02:57:05Z</dcterms:created>
  <dcterms:modified xsi:type="dcterms:W3CDTF">2022-09-20T09:18:03Z</dcterms:modified>
</cp:coreProperties>
</file>